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47\Public\Энерготех\Отчет по домам 2019\1 пакет\"/>
    </mc:Choice>
  </mc:AlternateContent>
  <bookViews>
    <workbookView xWindow="0" yWindow="0" windowWidth="14520" windowHeight="1102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Y33" i="1" l="1"/>
  <c r="I30" i="1"/>
  <c r="I40" i="1" s="1"/>
  <c r="AC25" i="1"/>
  <c r="Y25" i="1"/>
  <c r="X25" i="1"/>
  <c r="O25" i="1"/>
  <c r="K25" i="1"/>
  <c r="AC24" i="1"/>
  <c r="AA24" i="1"/>
  <c r="Y24" i="1"/>
  <c r="W24" i="1"/>
  <c r="V24" i="1"/>
  <c r="U24" i="1"/>
  <c r="T24" i="1"/>
  <c r="S24" i="1"/>
  <c r="Q24" i="1"/>
  <c r="P24" i="1"/>
  <c r="O24" i="1"/>
  <c r="M24" i="1"/>
  <c r="K24" i="1"/>
  <c r="I24" i="1"/>
  <c r="X23" i="1"/>
  <c r="X24" i="1" s="1"/>
  <c r="G23" i="1"/>
  <c r="W22" i="1"/>
  <c r="V22" i="1"/>
  <c r="U22" i="1"/>
  <c r="U25" i="1" s="1"/>
  <c r="T22" i="1"/>
  <c r="T25" i="1" s="1"/>
  <c r="S22" i="1"/>
  <c r="S25" i="1" s="1"/>
  <c r="Q22" i="1"/>
  <c r="Q25" i="1" s="1"/>
  <c r="P22" i="1"/>
  <c r="M22" i="1"/>
  <c r="M25" i="1" s="1"/>
  <c r="I22" i="1"/>
  <c r="I25" i="1" s="1"/>
  <c r="G21" i="1"/>
  <c r="G20" i="1"/>
  <c r="G24" i="1" l="1"/>
  <c r="G22" i="1"/>
  <c r="G25" i="1" s="1"/>
  <c r="X13" i="1"/>
  <c r="V7" i="1" l="1"/>
</calcChain>
</file>

<file path=xl/sharedStrings.xml><?xml version="1.0" encoding="utf-8"?>
<sst xmlns="http://schemas.openxmlformats.org/spreadsheetml/2006/main" count="92" uniqueCount="90">
  <si>
    <t>ОТЧЕТ</t>
  </si>
  <si>
    <t>ООО «ЖКС»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</si>
  <si>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</si>
  <si>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50 Лет Октября, д.8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</si>
  <si>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</si>
  <si>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</si>
  <si>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</si>
  <si>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</si>
  <si>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</si>
  <si>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</si>
  <si>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111-112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</si>
  <si>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</si>
  <si>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</si>
  <si>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</si>
  <si>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</si>
  <si>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</si>
  <si>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</si>
  <si>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Общая площадь помещений общего пользования, кв.м.</t>
  </si>
  <si>
    <t>Оборудован телевизионной антенной-да,нет</t>
  </si>
  <si>
    <t>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</si>
  <si>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</si>
  <si>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</si>
  <si>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</si>
  <si>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</si>
  <si>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</si>
  <si>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</si>
  <si>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</si>
  <si>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</si>
  <si>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</si>
  <si>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</si>
  <si>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</si>
  <si>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</si>
  <si>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</si>
  <si>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</si>
  <si>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</si>
  <si>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</si>
  <si>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</si>
  <si>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</si>
  <si>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</si>
  <si>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</si>
  <si>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</si>
  <si>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</si>
  <si>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</si>
  <si>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</si>
  <si>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</si>
  <si>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</si>
  <si>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</si>
  <si>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</si>
  <si>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</si>
  <si>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</si>
  <si>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</si>
  <si>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</si>
  <si>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</si>
  <si>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</si>
  <si>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</si>
  <si>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</si>
  <si>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</si>
  <si>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</si>
  <si>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</si>
  <si>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</si>
  <si>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</si>
  <si>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</si>
  <si>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</si>
  <si>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</si>
  <si>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</si>
  <si>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</si>
  <si>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</si>
  <si>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</si>
  <si>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</si>
  <si>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да (под.№2)</t>
  </si>
  <si>
    <t>за 2019 год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</si>
  <si>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</si>
  <si>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</si>
  <si>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</si>
  <si>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</si>
  <si>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</si>
  <si>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</si>
  <si>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</si>
  <si>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</si>
  <si>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</si>
  <si>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</si>
  <si>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</si>
  <si>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</si>
  <si>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</si>
  <si>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</si>
  <si>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</si>
  <si>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</si>
  <si>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</si>
  <si>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«ЖКС»</t>
    </r>
    <r>
      <rPr>
        <sz val="10"/>
        <color rgb="FF0000CC"/>
        <rFont val="Times New Roman"/>
        <family val="1"/>
        <charset val="204"/>
      </rPr>
      <t xml:space="preserve"> www.jks24.ru</t>
    </r>
  </si>
  <si>
    <t xml:space="preserve"> Герметизация стыков стеновых панелей - 19,6 мп 
 Ремонт дверных конструкций - 8 шт
 Ремонт системы ТВС (внутриквартирные) - 32,34 мп
 Ремонт системы ТВС (в подъезде) - 25,5 мп
 Ремонт системы ТВС (разводка) - 42,44 мп
 Замена светильников - 2 шт
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</si>
</sst>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#,##0.000"/>
  </numFmts>
  <fonts count="15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3"/>
    <xf numFmtId="0" fontId="12" fillId="0" borderId="3"/>
    <xf numFmtId="0" fontId="12" fillId="0" borderId="3"/>
  </cellStyleXfs>
  <cellXfs count="151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9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4" fontId="9" fillId="0" borderId="9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0" fontId="11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  <xf numFmtId="4" fontId="3" fillId="0" borderId="15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left" vertical="center"/>
    </xf>
    <xf numFmtId="165" fontId="5" fillId="0" borderId="35" xfId="0" applyNumberFormat="1" applyFont="1" applyFill="1" applyBorder="1" applyAlignment="1">
      <alignment horizontal="center" vertical="center"/>
    </xf>
    <xf numFmtId="165" fontId="6" fillId="0" borderId="35" xfId="0" applyNumberFormat="1" applyFont="1" applyFill="1" applyBorder="1" applyAlignment="1">
      <alignment horizontal="center" vertical="center"/>
    </xf>
    <xf numFmtId="165" fontId="6" fillId="0" borderId="36" xfId="0" applyNumberFormat="1" applyFont="1" applyFill="1" applyBorder="1" applyAlignment="1">
      <alignment horizontal="center" vertical="center"/>
    </xf>
    <xf numFmtId="165" fontId="5" fillId="0" borderId="34" xfId="0" applyNumberFormat="1" applyFont="1" applyFill="1" applyBorder="1" applyAlignment="1">
      <alignment horizontal="center" vertical="center"/>
    </xf>
    <xf numFmtId="165" fontId="5" fillId="0" borderId="36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165" fontId="6" fillId="0" borderId="37" xfId="0" applyNumberFormat="1" applyFont="1" applyFill="1" applyBorder="1" applyAlignment="1">
      <alignment horizontal="center" vertical="center"/>
    </xf>
    <xf numFmtId="165" fontId="6" fillId="0" borderId="38" xfId="0" applyNumberFormat="1" applyFont="1" applyFill="1" applyBorder="1" applyAlignment="1">
      <alignment horizontal="center" vertical="center"/>
    </xf>
    <xf numFmtId="165" fontId="5" fillId="0" borderId="39" xfId="0" applyNumberFormat="1" applyFont="1" applyFill="1" applyBorder="1" applyAlignment="1">
      <alignment horizontal="center" vertical="center"/>
    </xf>
    <xf numFmtId="165" fontId="5" fillId="0" borderId="37" xfId="0" applyNumberFormat="1" applyFont="1" applyFill="1" applyBorder="1" applyAlignment="1">
      <alignment horizontal="center" vertical="center"/>
    </xf>
    <xf numFmtId="165" fontId="5" fillId="0" borderId="38" xfId="0" applyNumberFormat="1" applyFont="1" applyFill="1" applyBorder="1" applyAlignment="1">
      <alignment horizontal="center" vertical="center"/>
    </xf>
    <xf numFmtId="165" fontId="6" fillId="0" borderId="40" xfId="0" applyNumberFormat="1" applyFont="1" applyFill="1" applyBorder="1" applyAlignment="1">
      <alignment horizontal="center" vertical="center"/>
    </xf>
    <xf numFmtId="165" fontId="6" fillId="0" borderId="41" xfId="0" applyNumberFormat="1" applyFont="1" applyFill="1" applyBorder="1" applyAlignment="1">
      <alignment horizontal="center" vertical="center"/>
    </xf>
    <xf numFmtId="165" fontId="5" fillId="0" borderId="42" xfId="0" applyNumberFormat="1" applyFont="1" applyFill="1" applyBorder="1" applyAlignment="1">
      <alignment horizontal="center" vertical="center"/>
    </xf>
    <xf numFmtId="165" fontId="5" fillId="0" borderId="43" xfId="0" applyNumberFormat="1" applyFont="1" applyFill="1" applyBorder="1" applyAlignment="1">
      <alignment horizontal="center" vertical="center"/>
    </xf>
    <xf numFmtId="165" fontId="5" fillId="0" borderId="41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3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5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4" fontId="6" fillId="0" borderId="35" xfId="0" applyNumberFormat="1" applyFont="1" applyFill="1" applyBorder="1" applyAlignment="1">
      <alignment horizontal="center" vertical="center"/>
    </xf>
    <xf numFmtId="164" fontId="6" fillId="0" borderId="36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165" fontId="5" fillId="0" borderId="15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4" fontId="6" fillId="0" borderId="37" xfId="0" applyNumberFormat="1" applyFont="1" applyFill="1" applyBorder="1" applyAlignment="1">
      <alignment horizontal="center" vertical="center"/>
    </xf>
    <xf numFmtId="164" fontId="6" fillId="0" borderId="38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center" wrapText="1"/>
    </xf>
    <xf numFmtId="165" fontId="8" fillId="0" borderId="15" xfId="0" applyNumberFormat="1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 wrapText="1"/>
    </xf>
    <xf numFmtId="164" fontId="6" fillId="0" borderId="56" xfId="0" applyNumberFormat="1" applyFont="1" applyFill="1" applyBorder="1" applyAlignment="1">
      <alignment horizontal="center" vertical="center"/>
    </xf>
    <xf numFmtId="164" fontId="6" fillId="0" borderId="57" xfId="0" applyNumberFormat="1" applyFont="1" applyFill="1" applyBorder="1" applyAlignment="1">
      <alignment horizontal="center" vertical="center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165" fontId="5" fillId="0" borderId="61" xfId="0" applyNumberFormat="1" applyFont="1" applyFill="1" applyBorder="1" applyAlignment="1">
      <alignment horizontal="center" vertical="center"/>
    </xf>
    <xf numFmtId="165" fontId="5" fillId="0" borderId="62" xfId="0" applyNumberFormat="1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165" fontId="8" fillId="0" borderId="23" xfId="0" applyNumberFormat="1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5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165" fontId="5" fillId="0" borderId="48" xfId="0" applyNumberFormat="1" applyFont="1" applyFill="1" applyBorder="1" applyAlignment="1">
      <alignment horizontal="center" vertical="center" wrapText="1"/>
    </xf>
    <xf numFmtId="165" fontId="5" fillId="0" borderId="70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45"/>
  <sheetViews>
    <sheetView tabSelected="1" topLeftCell="A13" zoomScaleNormal="100" workbookViewId="0">
      <selection activeCell="O35" sqref="O35:AD40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4.83203125" style="1" customWidth="1"/>
    <col min="21" max="21" width="16.66406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1" style="1" customWidth="1"/>
    <col min="31" max="16384" width="10.5" style="2"/>
  </cols>
  <sheetData>
    <row r="1" spans="2:30" ht="15" customHeight="1" x14ac:dyDescent="0.2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2:30" ht="15" customHeight="1" x14ac:dyDescent="0.2">
      <c r="B2" s="38" t="s">
        <v>1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</row>
    <row r="3" spans="2:30" ht="15" customHeight="1" x14ac:dyDescent="0.2">
      <c r="B3" s="39" t="s">
        <v>2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</row>
    <row r="4" spans="2:30" ht="15" customHeight="1" x14ac:dyDescent="0.2">
      <c r="B4" s="37" t="s">
        <v>3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</row>
    <row r="5" spans="2:30" ht="15" customHeight="1" x14ac:dyDescent="0.2">
      <c r="B5" s="37" t="s">
        <v>70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</row>
    <row r="6" spans="2:30" s="1" customFormat="1" ht="5.0999999999999996" customHeight="1" x14ac:dyDescent="0.2"/>
    <row r="7" spans="2:30" s="1" customFormat="1" ht="21" customHeight="1" x14ac:dyDescent="0.25">
      <c r="B7" s="40" t="s">
        <v>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3"/>
      <c r="O7" s="44" t="s">
        <v>5</v>
      </c>
      <c r="P7" s="44"/>
      <c r="Q7" s="44"/>
      <c r="R7" s="44"/>
      <c r="S7" s="44"/>
      <c r="T7" s="44"/>
      <c r="U7" s="44"/>
      <c r="V7" s="45">
        <f>X10+X12+X13</f>
        <v>6771.3</v>
      </c>
      <c r="W7" s="45"/>
      <c r="X7" s="45"/>
      <c r="Y7" s="46" t="s">
        <v>6</v>
      </c>
      <c r="Z7" s="46"/>
      <c r="AA7" s="46"/>
      <c r="AB7" s="46"/>
      <c r="AC7" s="46"/>
      <c r="AD7" s="46"/>
    </row>
    <row r="8" spans="2:30" s="1" customFormat="1" ht="5.0999999999999996" customHeight="1" x14ac:dyDescent="0.2">
      <c r="B8" s="41"/>
      <c r="C8" s="42"/>
      <c r="D8" s="42"/>
      <c r="E8" s="42"/>
      <c r="F8" s="42"/>
      <c r="G8" s="42"/>
      <c r="H8" s="42"/>
      <c r="I8" s="42"/>
      <c r="J8" s="42"/>
      <c r="K8" s="42"/>
      <c r="L8" s="42"/>
      <c r="M8" s="43"/>
      <c r="N8" s="4"/>
      <c r="O8" s="41"/>
      <c r="P8" s="42"/>
      <c r="Q8" s="42"/>
      <c r="R8" s="42"/>
      <c r="S8" s="42"/>
      <c r="T8" s="42"/>
      <c r="U8" s="42"/>
      <c r="V8" s="4"/>
      <c r="W8" s="4"/>
      <c r="X8" s="4"/>
      <c r="Y8" s="4"/>
      <c r="Z8" s="4"/>
      <c r="AA8" s="47"/>
      <c r="AB8" s="47"/>
      <c r="AC8" s="47"/>
      <c r="AD8" s="47"/>
    </row>
    <row r="9" spans="2:30" s="1" customFormat="1" ht="15" customHeight="1" x14ac:dyDescent="0.2">
      <c r="B9" s="48" t="s">
        <v>7</v>
      </c>
      <c r="C9" s="48"/>
      <c r="D9" s="48"/>
      <c r="E9" s="48"/>
      <c r="F9" s="48"/>
      <c r="G9" s="48"/>
      <c r="H9" s="48"/>
      <c r="I9" s="49">
        <v>1991</v>
      </c>
      <c r="J9" s="49"/>
      <c r="K9" s="49"/>
      <c r="L9" s="49"/>
      <c r="M9" s="49"/>
      <c r="N9" s="5"/>
      <c r="O9" s="48" t="s">
        <v>8</v>
      </c>
      <c r="P9" s="48"/>
      <c r="Q9" s="48"/>
      <c r="R9" s="48"/>
      <c r="S9" s="48"/>
      <c r="T9" s="48"/>
      <c r="U9" s="48"/>
      <c r="V9" s="48"/>
      <c r="W9" s="48"/>
      <c r="X9" s="49">
        <v>66</v>
      </c>
      <c r="Y9" s="49"/>
      <c r="Z9" s="49"/>
      <c r="AA9" s="49"/>
      <c r="AB9" s="49"/>
      <c r="AC9" s="49"/>
      <c r="AD9" s="49"/>
    </row>
    <row r="10" spans="2:30" s="1" customFormat="1" ht="15" customHeight="1" x14ac:dyDescent="0.2">
      <c r="B10" s="50" t="s">
        <v>9</v>
      </c>
      <c r="C10" s="50"/>
      <c r="D10" s="50"/>
      <c r="E10" s="50"/>
      <c r="F10" s="50"/>
      <c r="G10" s="50"/>
      <c r="H10" s="50"/>
      <c r="I10" s="51" t="s">
        <v>10</v>
      </c>
      <c r="J10" s="51"/>
      <c r="K10" s="51"/>
      <c r="L10" s="51"/>
      <c r="M10" s="51"/>
      <c r="N10" s="5"/>
      <c r="O10" s="50" t="s">
        <v>11</v>
      </c>
      <c r="P10" s="50"/>
      <c r="Q10" s="50"/>
      <c r="R10" s="50"/>
      <c r="S10" s="50"/>
      <c r="T10" s="50"/>
      <c r="U10" s="50"/>
      <c r="V10" s="50"/>
      <c r="W10" s="50"/>
      <c r="X10" s="52">
        <v>4310.5</v>
      </c>
      <c r="Y10" s="52"/>
      <c r="Z10" s="52"/>
      <c r="AA10" s="52"/>
      <c r="AB10" s="52"/>
      <c r="AC10" s="52"/>
      <c r="AD10" s="52"/>
    </row>
    <row r="11" spans="2:30" s="1" customFormat="1" ht="15" customHeight="1" x14ac:dyDescent="0.2">
      <c r="B11" s="50" t="s">
        <v>12</v>
      </c>
      <c r="C11" s="50"/>
      <c r="D11" s="50"/>
      <c r="E11" s="50"/>
      <c r="F11" s="50"/>
      <c r="G11" s="50"/>
      <c r="H11" s="50"/>
      <c r="I11" s="53">
        <v>2</v>
      </c>
      <c r="J11" s="53"/>
      <c r="K11" s="53"/>
      <c r="L11" s="53"/>
      <c r="M11" s="53"/>
      <c r="N11" s="5"/>
      <c r="O11" s="50" t="s">
        <v>13</v>
      </c>
      <c r="P11" s="50"/>
      <c r="Q11" s="50"/>
      <c r="R11" s="50"/>
      <c r="S11" s="50"/>
      <c r="T11" s="50"/>
      <c r="U11" s="50"/>
      <c r="V11" s="50"/>
      <c r="W11" s="50"/>
      <c r="X11" s="53">
        <v>2</v>
      </c>
      <c r="Y11" s="53"/>
      <c r="Z11" s="53"/>
      <c r="AA11" s="53"/>
      <c r="AB11" s="53"/>
      <c r="AC11" s="53"/>
      <c r="AD11" s="53"/>
    </row>
    <row r="12" spans="2:30" s="1" customFormat="1" ht="15" customHeight="1" x14ac:dyDescent="0.2">
      <c r="B12" s="50" t="s">
        <v>14</v>
      </c>
      <c r="C12" s="50"/>
      <c r="D12" s="50"/>
      <c r="E12" s="50"/>
      <c r="F12" s="50"/>
      <c r="G12" s="50"/>
      <c r="H12" s="50"/>
      <c r="I12" s="53">
        <v>9</v>
      </c>
      <c r="J12" s="53"/>
      <c r="K12" s="53"/>
      <c r="L12" s="53"/>
      <c r="M12" s="53"/>
      <c r="N12" s="5"/>
      <c r="O12" s="50" t="s">
        <v>15</v>
      </c>
      <c r="P12" s="50"/>
      <c r="Q12" s="50"/>
      <c r="R12" s="50"/>
      <c r="S12" s="50"/>
      <c r="T12" s="50"/>
      <c r="U12" s="50"/>
      <c r="V12" s="50"/>
      <c r="W12" s="50"/>
      <c r="X12" s="54">
        <v>195.8</v>
      </c>
      <c r="Y12" s="54"/>
      <c r="Z12" s="54"/>
      <c r="AA12" s="54"/>
      <c r="AB12" s="54"/>
      <c r="AC12" s="54"/>
      <c r="AD12" s="54"/>
    </row>
    <row r="13" spans="2:30" s="1" customFormat="1" ht="15" customHeight="1" x14ac:dyDescent="0.2">
      <c r="B13" s="55" t="s">
        <v>16</v>
      </c>
      <c r="C13" s="55"/>
      <c r="D13" s="55"/>
      <c r="E13" s="55"/>
      <c r="F13" s="55"/>
      <c r="G13" s="55"/>
      <c r="H13" s="55"/>
      <c r="I13" s="51" t="s">
        <v>69</v>
      </c>
      <c r="J13" s="51"/>
      <c r="K13" s="51"/>
      <c r="L13" s="51"/>
      <c r="M13" s="51"/>
      <c r="N13" s="8"/>
      <c r="O13" s="55" t="s">
        <v>17</v>
      </c>
      <c r="P13" s="55"/>
      <c r="Q13" s="55"/>
      <c r="R13" s="55"/>
      <c r="S13" s="55"/>
      <c r="T13" s="55"/>
      <c r="U13" s="55"/>
      <c r="V13" s="55"/>
      <c r="W13" s="55"/>
      <c r="X13" s="56">
        <f>725+1540</f>
        <v>2265</v>
      </c>
      <c r="Y13" s="56"/>
      <c r="Z13" s="56"/>
      <c r="AA13" s="56"/>
      <c r="AB13" s="56"/>
      <c r="AC13" s="56"/>
      <c r="AD13" s="56"/>
    </row>
    <row r="14" spans="2:30" s="1" customFormat="1" ht="15" customHeight="1" x14ac:dyDescent="0.2">
      <c r="B14" s="57" t="s">
        <v>18</v>
      </c>
      <c r="C14" s="57"/>
      <c r="D14" s="57"/>
      <c r="E14" s="57"/>
      <c r="F14" s="57"/>
      <c r="G14" s="57"/>
      <c r="H14" s="57"/>
      <c r="I14" s="58" t="s">
        <v>19</v>
      </c>
      <c r="J14" s="58"/>
      <c r="K14" s="58"/>
      <c r="L14" s="58"/>
      <c r="M14" s="58"/>
      <c r="N14" s="6"/>
      <c r="O14" s="57" t="s">
        <v>20</v>
      </c>
      <c r="P14" s="57"/>
      <c r="Q14" s="57"/>
      <c r="R14" s="57"/>
      <c r="S14" s="57"/>
      <c r="T14" s="57"/>
      <c r="U14" s="57"/>
      <c r="V14" s="57"/>
      <c r="W14" s="57"/>
      <c r="X14" s="58">
        <v>170</v>
      </c>
      <c r="Y14" s="58"/>
      <c r="Z14" s="58"/>
      <c r="AA14" s="58"/>
      <c r="AB14" s="58"/>
      <c r="AC14" s="58"/>
      <c r="AD14" s="58"/>
    </row>
    <row r="15" spans="2:30" s="1" customFormat="1" ht="6" customHeight="1" x14ac:dyDescent="0.2"/>
    <row r="16" spans="2:30" s="9" customFormat="1" ht="6" customHeight="1" thickBot="1" x14ac:dyDescent="0.25"/>
    <row r="17" spans="1:37" s="9" customFormat="1" ht="18" customHeight="1" thickBot="1" x14ac:dyDescent="0.25">
      <c r="B17" s="10">
        <v>1</v>
      </c>
      <c r="C17" s="59" t="s">
        <v>21</v>
      </c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60"/>
    </row>
    <row r="18" spans="1:37" s="11" customFormat="1" ht="21.95" customHeight="1" x14ac:dyDescent="0.2">
      <c r="A18" s="9"/>
      <c r="B18" s="61" t="s">
        <v>22</v>
      </c>
      <c r="C18" s="63" t="s">
        <v>23</v>
      </c>
      <c r="D18" s="63"/>
      <c r="E18" s="63"/>
      <c r="F18" s="63"/>
      <c r="G18" s="63" t="s">
        <v>24</v>
      </c>
      <c r="H18" s="63"/>
      <c r="I18" s="63" t="s">
        <v>25</v>
      </c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 t="s">
        <v>26</v>
      </c>
      <c r="V18" s="63"/>
      <c r="W18" s="65"/>
      <c r="X18" s="61" t="s">
        <v>71</v>
      </c>
      <c r="Y18" s="63"/>
      <c r="Z18" s="63"/>
      <c r="AA18" s="63"/>
      <c r="AB18" s="63"/>
      <c r="AC18" s="63"/>
      <c r="AD18" s="65"/>
    </row>
    <row r="19" spans="1:37" s="11" customFormat="1" ht="26.25" customHeight="1" thickBot="1" x14ac:dyDescent="0.25">
      <c r="A19" s="9"/>
      <c r="B19" s="62"/>
      <c r="C19" s="64"/>
      <c r="D19" s="64"/>
      <c r="E19" s="64"/>
      <c r="F19" s="64"/>
      <c r="G19" s="64"/>
      <c r="H19" s="64"/>
      <c r="I19" s="67" t="s">
        <v>72</v>
      </c>
      <c r="J19" s="67"/>
      <c r="K19" s="67"/>
      <c r="L19" s="67"/>
      <c r="M19" s="67"/>
      <c r="N19" s="67"/>
      <c r="O19" s="67"/>
      <c r="P19" s="67" t="s">
        <v>73</v>
      </c>
      <c r="Q19" s="67"/>
      <c r="R19" s="67"/>
      <c r="S19" s="67"/>
      <c r="T19" s="67"/>
      <c r="U19" s="12" t="s">
        <v>74</v>
      </c>
      <c r="V19" s="67" t="s">
        <v>75</v>
      </c>
      <c r="W19" s="68"/>
      <c r="X19" s="62"/>
      <c r="Y19" s="64"/>
      <c r="Z19" s="64"/>
      <c r="AA19" s="64"/>
      <c r="AB19" s="64"/>
      <c r="AC19" s="64"/>
      <c r="AD19" s="66"/>
    </row>
    <row r="20" spans="1:37" s="11" customFormat="1" ht="18.75" customHeight="1" x14ac:dyDescent="0.2">
      <c r="A20" s="9"/>
      <c r="B20" s="13" t="s">
        <v>27</v>
      </c>
      <c r="C20" s="69" t="s">
        <v>29</v>
      </c>
      <c r="D20" s="69"/>
      <c r="E20" s="69"/>
      <c r="F20" s="69"/>
      <c r="G20" s="70">
        <f>I20+P20+U20+V20</f>
        <v>1413.0060000000001</v>
      </c>
      <c r="H20" s="70"/>
      <c r="I20" s="71">
        <v>695.2</v>
      </c>
      <c r="J20" s="71"/>
      <c r="K20" s="71"/>
      <c r="L20" s="71"/>
      <c r="M20" s="71"/>
      <c r="N20" s="71"/>
      <c r="O20" s="71"/>
      <c r="P20" s="71">
        <v>670.65</v>
      </c>
      <c r="Q20" s="71"/>
      <c r="R20" s="71"/>
      <c r="S20" s="71"/>
      <c r="T20" s="71"/>
      <c r="U20" s="14">
        <v>46.985999999999997</v>
      </c>
      <c r="V20" s="71">
        <v>0.17</v>
      </c>
      <c r="W20" s="72"/>
      <c r="X20" s="73">
        <v>0</v>
      </c>
      <c r="Y20" s="70"/>
      <c r="Z20" s="70"/>
      <c r="AA20" s="70"/>
      <c r="AB20" s="70"/>
      <c r="AC20" s="70"/>
      <c r="AD20" s="74"/>
    </row>
    <row r="21" spans="1:37" s="11" customFormat="1" ht="18.75" customHeight="1" x14ac:dyDescent="0.2">
      <c r="A21" s="9"/>
      <c r="B21" s="13" t="s">
        <v>28</v>
      </c>
      <c r="C21" s="75" t="s">
        <v>31</v>
      </c>
      <c r="D21" s="75"/>
      <c r="E21" s="75"/>
      <c r="F21" s="75"/>
      <c r="G21" s="70">
        <f t="shared" ref="G21:G24" si="0">I21+P21+U21+V21</f>
        <v>3549.7809999999999</v>
      </c>
      <c r="H21" s="70"/>
      <c r="I21" s="76">
        <v>3397.69</v>
      </c>
      <c r="J21" s="76"/>
      <c r="K21" s="76"/>
      <c r="L21" s="76"/>
      <c r="M21" s="76"/>
      <c r="N21" s="76"/>
      <c r="O21" s="76"/>
      <c r="P21" s="76">
        <v>0</v>
      </c>
      <c r="Q21" s="76"/>
      <c r="R21" s="76"/>
      <c r="S21" s="76"/>
      <c r="T21" s="76"/>
      <c r="U21" s="15">
        <v>152.09100000000001</v>
      </c>
      <c r="V21" s="76">
        <v>0</v>
      </c>
      <c r="W21" s="77"/>
      <c r="X21" s="78">
        <v>96.150999999999996</v>
      </c>
      <c r="Y21" s="79"/>
      <c r="Z21" s="79"/>
      <c r="AA21" s="79"/>
      <c r="AB21" s="79"/>
      <c r="AC21" s="79"/>
      <c r="AD21" s="80"/>
    </row>
    <row r="22" spans="1:37" s="11" customFormat="1" ht="18.75" customHeight="1" x14ac:dyDescent="0.2">
      <c r="A22" s="9"/>
      <c r="B22" s="16" t="s">
        <v>30</v>
      </c>
      <c r="C22" s="75" t="s">
        <v>33</v>
      </c>
      <c r="D22" s="75"/>
      <c r="E22" s="75"/>
      <c r="F22" s="75"/>
      <c r="G22" s="70">
        <f t="shared" si="0"/>
        <v>4036.201</v>
      </c>
      <c r="H22" s="70"/>
      <c r="I22" s="76">
        <f>I20+I21-I23</f>
        <v>3384.8300000000004</v>
      </c>
      <c r="J22" s="76"/>
      <c r="K22" s="76"/>
      <c r="L22" s="76"/>
      <c r="M22" s="76">
        <f>M20+M21-M23</f>
        <v>0</v>
      </c>
      <c r="N22" s="76"/>
      <c r="O22" s="76"/>
      <c r="P22" s="76">
        <f>P20+P21-P23</f>
        <v>474.01</v>
      </c>
      <c r="Q22" s="76">
        <f>P20+Q21-Q23</f>
        <v>670.65</v>
      </c>
      <c r="R22" s="76"/>
      <c r="S22" s="76">
        <f t="shared" ref="S22" si="1">S20+S21-S23</f>
        <v>0</v>
      </c>
      <c r="T22" s="76">
        <f>T20+T21-T23</f>
        <v>0</v>
      </c>
      <c r="U22" s="15">
        <f>U20+U21-U23</f>
        <v>177.36099999999999</v>
      </c>
      <c r="V22" s="76">
        <f>V20+V21-V23</f>
        <v>0</v>
      </c>
      <c r="W22" s="77">
        <f>W20+W21-W23</f>
        <v>0</v>
      </c>
      <c r="X22" s="78">
        <v>78.88</v>
      </c>
      <c r="Y22" s="79"/>
      <c r="Z22" s="79"/>
      <c r="AA22" s="79"/>
      <c r="AB22" s="79"/>
      <c r="AC22" s="79"/>
      <c r="AD22" s="80"/>
    </row>
    <row r="23" spans="1:37" s="11" customFormat="1" ht="18.75" customHeight="1" x14ac:dyDescent="0.2">
      <c r="A23" s="9"/>
      <c r="B23" s="16" t="s">
        <v>32</v>
      </c>
      <c r="C23" s="75" t="s">
        <v>35</v>
      </c>
      <c r="D23" s="75"/>
      <c r="E23" s="75"/>
      <c r="F23" s="75"/>
      <c r="G23" s="70">
        <f t="shared" si="0"/>
        <v>926.5859999999999</v>
      </c>
      <c r="H23" s="70"/>
      <c r="I23" s="76">
        <v>708.06</v>
      </c>
      <c r="J23" s="76"/>
      <c r="K23" s="76"/>
      <c r="L23" s="76"/>
      <c r="M23" s="76"/>
      <c r="N23" s="76"/>
      <c r="O23" s="76"/>
      <c r="P23" s="76">
        <v>196.64</v>
      </c>
      <c r="Q23" s="76"/>
      <c r="R23" s="76"/>
      <c r="S23" s="76"/>
      <c r="T23" s="76"/>
      <c r="U23" s="15">
        <v>21.716000000000001</v>
      </c>
      <c r="V23" s="76">
        <v>0.17</v>
      </c>
      <c r="W23" s="77"/>
      <c r="X23" s="78">
        <f>X20+X21-X22</f>
        <v>17.271000000000001</v>
      </c>
      <c r="Y23" s="79"/>
      <c r="Z23" s="79"/>
      <c r="AA23" s="79"/>
      <c r="AB23" s="79"/>
      <c r="AC23" s="79"/>
      <c r="AD23" s="80"/>
    </row>
    <row r="24" spans="1:37" s="11" customFormat="1" ht="18.75" customHeight="1" x14ac:dyDescent="0.2">
      <c r="A24" s="9"/>
      <c r="B24" s="16" t="s">
        <v>34</v>
      </c>
      <c r="C24" s="75" t="s">
        <v>37</v>
      </c>
      <c r="D24" s="75"/>
      <c r="E24" s="75"/>
      <c r="F24" s="75"/>
      <c r="G24" s="70">
        <f t="shared" si="0"/>
        <v>-486.42000000000007</v>
      </c>
      <c r="H24" s="70"/>
      <c r="I24" s="76">
        <f>I23-I20</f>
        <v>12.8599999999999</v>
      </c>
      <c r="J24" s="76"/>
      <c r="K24" s="76">
        <f t="shared" ref="K24" si="2">K23-K20</f>
        <v>0</v>
      </c>
      <c r="L24" s="76"/>
      <c r="M24" s="76">
        <f>M23-M20</f>
        <v>0</v>
      </c>
      <c r="N24" s="76"/>
      <c r="O24" s="76">
        <f t="shared" ref="O24" si="3">O23-O20</f>
        <v>0</v>
      </c>
      <c r="P24" s="76">
        <f>P23-P20</f>
        <v>-474.01</v>
      </c>
      <c r="Q24" s="76">
        <f>Q23-P20</f>
        <v>-670.65</v>
      </c>
      <c r="R24" s="76"/>
      <c r="S24" s="76">
        <f t="shared" ref="S24" si="4">S23-S20</f>
        <v>0</v>
      </c>
      <c r="T24" s="76">
        <f>T23-T20</f>
        <v>0</v>
      </c>
      <c r="U24" s="15">
        <f>U23-U20</f>
        <v>-25.269999999999996</v>
      </c>
      <c r="V24" s="81">
        <f>V23-V20</f>
        <v>0</v>
      </c>
      <c r="W24" s="82">
        <f>W23-W20</f>
        <v>0</v>
      </c>
      <c r="X24" s="83">
        <f>X23-X20</f>
        <v>17.271000000000001</v>
      </c>
      <c r="Y24" s="84">
        <f t="shared" ref="Y24" si="5">Y23-Y20</f>
        <v>0</v>
      </c>
      <c r="Z24" s="84"/>
      <c r="AA24" s="84">
        <f>AA23-X20</f>
        <v>0</v>
      </c>
      <c r="AB24" s="84"/>
      <c r="AC24" s="84">
        <f t="shared" ref="AC24" si="6">AC23-AC20</f>
        <v>0</v>
      </c>
      <c r="AD24" s="85"/>
    </row>
    <row r="25" spans="1:37" s="11" customFormat="1" ht="18.75" customHeight="1" thickBot="1" x14ac:dyDescent="0.25">
      <c r="A25" s="9"/>
      <c r="B25" s="17" t="s">
        <v>36</v>
      </c>
      <c r="C25" s="86" t="s">
        <v>38</v>
      </c>
      <c r="D25" s="86"/>
      <c r="E25" s="86"/>
      <c r="F25" s="86"/>
      <c r="G25" s="87">
        <f>G22/G21</f>
        <v>1.1370281715970647</v>
      </c>
      <c r="H25" s="88"/>
      <c r="I25" s="89">
        <f>I22/I21</f>
        <v>0.9962150755366147</v>
      </c>
      <c r="J25" s="89"/>
      <c r="K25" s="89" t="e">
        <f t="shared" ref="K25" si="7">K22/K21%</f>
        <v>#DIV/0!</v>
      </c>
      <c r="L25" s="89"/>
      <c r="M25" s="89" t="e">
        <f>M22/M21%</f>
        <v>#DIV/0!</v>
      </c>
      <c r="N25" s="89"/>
      <c r="O25" s="89" t="e">
        <f t="shared" ref="O25" si="8">O22/O21%</f>
        <v>#DIV/0!</v>
      </c>
      <c r="P25" s="89">
        <v>0</v>
      </c>
      <c r="Q25" s="89" t="e">
        <f>Q22/Q21%</f>
        <v>#DIV/0!</v>
      </c>
      <c r="R25" s="89"/>
      <c r="S25" s="89" t="e">
        <f t="shared" ref="S25" si="9">S22/S21%</f>
        <v>#DIV/0!</v>
      </c>
      <c r="T25" s="89" t="e">
        <f>T22/T21%</f>
        <v>#DIV/0!</v>
      </c>
      <c r="U25" s="18">
        <f>U22/U21</f>
        <v>1.1661505283021347</v>
      </c>
      <c r="V25" s="89"/>
      <c r="W25" s="90"/>
      <c r="X25" s="91">
        <f>X22/X21</f>
        <v>0.82037628313798083</v>
      </c>
      <c r="Y25" s="92" t="e">
        <f t="shared" ref="Y25" si="10">Y22/Y21%</f>
        <v>#DIV/0!</v>
      </c>
      <c r="Z25" s="92"/>
      <c r="AA25" s="92">
        <v>0</v>
      </c>
      <c r="AB25" s="92"/>
      <c r="AC25" s="92" t="e">
        <f t="shared" ref="AC25" si="11">AC22/AC21%</f>
        <v>#DIV/0!</v>
      </c>
      <c r="AD25" s="93"/>
    </row>
    <row r="26" spans="1:37" s="9" customFormat="1" ht="6.95" customHeight="1" thickBot="1" x14ac:dyDescent="0.25"/>
    <row r="27" spans="1:37" s="19" customFormat="1" ht="36" customHeight="1" thickBot="1" x14ac:dyDescent="0.25">
      <c r="B27" s="20">
        <v>2</v>
      </c>
      <c r="C27" s="94" t="s">
        <v>72</v>
      </c>
      <c r="D27" s="94"/>
      <c r="E27" s="94"/>
      <c r="F27" s="94"/>
      <c r="G27" s="94"/>
      <c r="H27" s="94"/>
      <c r="I27" s="95" t="s">
        <v>39</v>
      </c>
      <c r="J27" s="95"/>
      <c r="K27" s="95"/>
      <c r="L27" s="95"/>
      <c r="M27" s="95"/>
      <c r="N27" s="21"/>
      <c r="O27" s="96">
        <v>3</v>
      </c>
      <c r="P27" s="97"/>
      <c r="Q27" s="97"/>
      <c r="R27" s="98" t="s">
        <v>76</v>
      </c>
      <c r="S27" s="98"/>
      <c r="T27" s="98"/>
      <c r="U27" s="98"/>
      <c r="V27" s="98"/>
      <c r="W27" s="98"/>
      <c r="X27" s="98"/>
      <c r="Y27" s="99" t="s">
        <v>39</v>
      </c>
      <c r="Z27" s="99"/>
      <c r="AA27" s="99"/>
      <c r="AB27" s="99"/>
      <c r="AC27" s="99"/>
      <c r="AD27" s="100"/>
    </row>
    <row r="28" spans="1:37" s="25" customFormat="1" ht="44.25" customHeight="1" x14ac:dyDescent="0.2">
      <c r="A28" s="22"/>
      <c r="B28" s="23" t="s">
        <v>40</v>
      </c>
      <c r="C28" s="101" t="s">
        <v>41</v>
      </c>
      <c r="D28" s="101"/>
      <c r="E28" s="101"/>
      <c r="F28" s="101"/>
      <c r="G28" s="101"/>
      <c r="H28" s="101"/>
      <c r="I28" s="102">
        <v>747.51801999999998</v>
      </c>
      <c r="J28" s="102"/>
      <c r="K28" s="102"/>
      <c r="L28" s="102"/>
      <c r="M28" s="102"/>
      <c r="N28" s="24"/>
      <c r="O28" s="103" t="s">
        <v>42</v>
      </c>
      <c r="P28" s="104"/>
      <c r="Q28" s="104"/>
      <c r="R28" s="105" t="s">
        <v>43</v>
      </c>
      <c r="S28" s="105"/>
      <c r="T28" s="105"/>
      <c r="U28" s="105"/>
      <c r="V28" s="105"/>
      <c r="W28" s="105"/>
      <c r="X28" s="105"/>
      <c r="Y28" s="106">
        <v>13.919</v>
      </c>
      <c r="Z28" s="106"/>
      <c r="AA28" s="106"/>
      <c r="AB28" s="106"/>
      <c r="AC28" s="106"/>
      <c r="AD28" s="107"/>
      <c r="AG28" s="26"/>
      <c r="AH28" s="26"/>
      <c r="AI28" s="26"/>
      <c r="AJ28" s="26"/>
      <c r="AK28" s="26"/>
    </row>
    <row r="29" spans="1:37" s="22" customFormat="1" ht="30" customHeight="1" x14ac:dyDescent="0.2">
      <c r="B29" s="27" t="s">
        <v>44</v>
      </c>
      <c r="C29" s="108" t="s">
        <v>77</v>
      </c>
      <c r="D29" s="108"/>
      <c r="E29" s="108"/>
      <c r="F29" s="108"/>
      <c r="G29" s="108"/>
      <c r="H29" s="108"/>
      <c r="I29" s="109">
        <v>390.64510999999999</v>
      </c>
      <c r="J29" s="109"/>
      <c r="K29" s="109"/>
      <c r="L29" s="109"/>
      <c r="M29" s="109"/>
      <c r="N29" s="7"/>
      <c r="O29" s="110" t="s">
        <v>45</v>
      </c>
      <c r="P29" s="111"/>
      <c r="Q29" s="111"/>
      <c r="R29" s="112" t="s">
        <v>46</v>
      </c>
      <c r="S29" s="112"/>
      <c r="T29" s="112"/>
      <c r="U29" s="112"/>
      <c r="V29" s="112"/>
      <c r="W29" s="112"/>
      <c r="X29" s="112"/>
      <c r="Y29" s="113">
        <v>19.643000000000001</v>
      </c>
      <c r="Z29" s="113"/>
      <c r="AA29" s="113"/>
      <c r="AB29" s="113"/>
      <c r="AC29" s="113"/>
      <c r="AD29" s="114"/>
      <c r="AG29" s="28"/>
      <c r="AH29" s="28"/>
      <c r="AI29" s="28"/>
      <c r="AJ29" s="28"/>
      <c r="AK29" s="28"/>
    </row>
    <row r="30" spans="1:37" s="22" customFormat="1" ht="30" customHeight="1" x14ac:dyDescent="0.2">
      <c r="B30" s="27" t="s">
        <v>47</v>
      </c>
      <c r="C30" s="108" t="s">
        <v>78</v>
      </c>
      <c r="D30" s="108"/>
      <c r="E30" s="108"/>
      <c r="F30" s="108"/>
      <c r="G30" s="108"/>
      <c r="H30" s="108"/>
      <c r="I30" s="109">
        <f>I31+I32+I33+I34+I35+I36+I37</f>
        <v>1308.3488100000002</v>
      </c>
      <c r="J30" s="109"/>
      <c r="K30" s="109"/>
      <c r="L30" s="109"/>
      <c r="M30" s="109"/>
      <c r="N30" s="7"/>
      <c r="O30" s="110" t="s">
        <v>48</v>
      </c>
      <c r="P30" s="111"/>
      <c r="Q30" s="111"/>
      <c r="R30" s="112" t="s">
        <v>49</v>
      </c>
      <c r="S30" s="112"/>
      <c r="T30" s="112"/>
      <c r="U30" s="112"/>
      <c r="V30" s="112"/>
      <c r="W30" s="112"/>
      <c r="X30" s="112"/>
      <c r="Y30" s="113">
        <v>2.3039999999999998</v>
      </c>
      <c r="Z30" s="113"/>
      <c r="AA30" s="113"/>
      <c r="AB30" s="113"/>
      <c r="AC30" s="113"/>
      <c r="AD30" s="114"/>
      <c r="AG30" s="28"/>
      <c r="AH30" s="28"/>
      <c r="AI30" s="28"/>
      <c r="AJ30" s="28"/>
      <c r="AK30" s="28"/>
    </row>
    <row r="31" spans="1:37" s="22" customFormat="1" ht="30" customHeight="1" x14ac:dyDescent="0.2">
      <c r="B31" s="29" t="s">
        <v>50</v>
      </c>
      <c r="C31" s="115" t="s">
        <v>79</v>
      </c>
      <c r="D31" s="115"/>
      <c r="E31" s="115"/>
      <c r="F31" s="115"/>
      <c r="G31" s="115"/>
      <c r="H31" s="115"/>
      <c r="I31" s="116">
        <v>351.22827999999998</v>
      </c>
      <c r="J31" s="116"/>
      <c r="K31" s="116"/>
      <c r="L31" s="116"/>
      <c r="M31" s="116"/>
      <c r="N31" s="7"/>
      <c r="O31" s="110" t="s">
        <v>51</v>
      </c>
      <c r="P31" s="111"/>
      <c r="Q31" s="111"/>
      <c r="R31" s="112" t="s">
        <v>55</v>
      </c>
      <c r="S31" s="112"/>
      <c r="T31" s="112"/>
      <c r="U31" s="112"/>
      <c r="V31" s="112"/>
      <c r="W31" s="112"/>
      <c r="X31" s="112"/>
      <c r="Y31" s="113">
        <v>10.388999999999999</v>
      </c>
      <c r="Z31" s="113"/>
      <c r="AA31" s="113"/>
      <c r="AB31" s="113"/>
      <c r="AC31" s="113"/>
      <c r="AD31" s="114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52</v>
      </c>
      <c r="C32" s="115" t="s">
        <v>53</v>
      </c>
      <c r="D32" s="115"/>
      <c r="E32" s="115"/>
      <c r="F32" s="115"/>
      <c r="G32" s="115"/>
      <c r="H32" s="115"/>
      <c r="I32" s="116">
        <v>242.54096000000001</v>
      </c>
      <c r="J32" s="116"/>
      <c r="K32" s="116"/>
      <c r="L32" s="116"/>
      <c r="M32" s="116"/>
      <c r="N32" s="7"/>
      <c r="O32" s="117" t="s">
        <v>54</v>
      </c>
      <c r="P32" s="118"/>
      <c r="Q32" s="118"/>
      <c r="R32" s="119" t="s">
        <v>58</v>
      </c>
      <c r="S32" s="119"/>
      <c r="T32" s="119"/>
      <c r="U32" s="119"/>
      <c r="V32" s="119"/>
      <c r="W32" s="119"/>
      <c r="X32" s="119"/>
      <c r="Y32" s="120">
        <v>185.71899999999999</v>
      </c>
      <c r="Z32" s="120"/>
      <c r="AA32" s="120"/>
      <c r="AB32" s="120"/>
      <c r="AC32" s="120"/>
      <c r="AD32" s="121"/>
      <c r="AG32" s="28"/>
      <c r="AH32" s="28"/>
      <c r="AI32" s="28"/>
      <c r="AJ32" s="28"/>
      <c r="AK32" s="28"/>
    </row>
    <row r="33" spans="2:37" s="22" customFormat="1" ht="30" customHeight="1" thickBot="1" x14ac:dyDescent="0.25">
      <c r="B33" s="29" t="s">
        <v>56</v>
      </c>
      <c r="C33" s="115" t="s">
        <v>57</v>
      </c>
      <c r="D33" s="115"/>
      <c r="E33" s="115"/>
      <c r="F33" s="115"/>
      <c r="G33" s="115"/>
      <c r="H33" s="115"/>
      <c r="I33" s="116">
        <v>46.825400000000002</v>
      </c>
      <c r="J33" s="116"/>
      <c r="K33" s="116"/>
      <c r="L33" s="116"/>
      <c r="M33" s="116"/>
      <c r="N33" s="7"/>
      <c r="O33" s="128" t="s">
        <v>80</v>
      </c>
      <c r="P33" s="129"/>
      <c r="Q33" s="129"/>
      <c r="R33" s="129"/>
      <c r="S33" s="129"/>
      <c r="T33" s="129"/>
      <c r="U33" s="129"/>
      <c r="V33" s="129"/>
      <c r="W33" s="129"/>
      <c r="X33" s="130"/>
      <c r="Y33" s="131">
        <f>SUM(Y28:AD32)</f>
        <v>231.97399999999999</v>
      </c>
      <c r="Z33" s="131"/>
      <c r="AA33" s="131"/>
      <c r="AB33" s="131"/>
      <c r="AC33" s="131"/>
      <c r="AD33" s="132"/>
      <c r="AG33" s="28"/>
      <c r="AH33" s="28"/>
      <c r="AI33" s="28"/>
      <c r="AJ33" s="28"/>
      <c r="AK33" s="28"/>
    </row>
    <row r="34" spans="2:37" s="9" customFormat="1" ht="30" customHeight="1" thickTop="1" x14ac:dyDescent="0.2">
      <c r="B34" s="29" t="s">
        <v>59</v>
      </c>
      <c r="C34" s="115" t="s">
        <v>60</v>
      </c>
      <c r="D34" s="115"/>
      <c r="E34" s="115"/>
      <c r="F34" s="115"/>
      <c r="G34" s="115"/>
      <c r="H34" s="115"/>
      <c r="I34" s="116">
        <v>208.80294000000001</v>
      </c>
      <c r="J34" s="116"/>
      <c r="K34" s="116"/>
      <c r="L34" s="116"/>
      <c r="M34" s="116"/>
      <c r="N34" s="7"/>
      <c r="O34" s="133" t="s">
        <v>81</v>
      </c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5"/>
      <c r="AG34" s="30"/>
      <c r="AH34" s="30"/>
      <c r="AI34" s="30"/>
      <c r="AJ34" s="30"/>
      <c r="AK34" s="30"/>
    </row>
    <row r="35" spans="2:37" s="9" customFormat="1" ht="30" customHeight="1" x14ac:dyDescent="0.2">
      <c r="B35" s="31" t="s">
        <v>61</v>
      </c>
      <c r="C35" s="136" t="s">
        <v>62</v>
      </c>
      <c r="D35" s="136"/>
      <c r="E35" s="136"/>
      <c r="F35" s="136"/>
      <c r="G35" s="136"/>
      <c r="H35" s="136"/>
      <c r="I35" s="137">
        <v>348.83398</v>
      </c>
      <c r="J35" s="137"/>
      <c r="K35" s="137"/>
      <c r="L35" s="137"/>
      <c r="M35" s="137"/>
      <c r="O35" s="138" t="s">
        <v>89</v>
      </c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40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63</v>
      </c>
      <c r="C36" s="115" t="s">
        <v>64</v>
      </c>
      <c r="D36" s="115"/>
      <c r="E36" s="115"/>
      <c r="F36" s="115"/>
      <c r="G36" s="115"/>
      <c r="H36" s="115"/>
      <c r="I36" s="116">
        <v>37.168190000000003</v>
      </c>
      <c r="J36" s="116"/>
      <c r="K36" s="116"/>
      <c r="L36" s="116"/>
      <c r="M36" s="116"/>
      <c r="N36" s="7"/>
      <c r="O36" s="138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40"/>
      <c r="AG36" s="30"/>
      <c r="AH36" s="30"/>
      <c r="AI36" s="30"/>
      <c r="AJ36" s="30"/>
      <c r="AK36" s="30"/>
    </row>
    <row r="37" spans="2:37" s="9" customFormat="1" ht="30" customHeight="1" x14ac:dyDescent="0.2">
      <c r="B37" s="29" t="s">
        <v>65</v>
      </c>
      <c r="C37" s="115" t="s">
        <v>66</v>
      </c>
      <c r="D37" s="115"/>
      <c r="E37" s="115"/>
      <c r="F37" s="115"/>
      <c r="G37" s="115"/>
      <c r="H37" s="115"/>
      <c r="I37" s="116">
        <v>72.949060000000003</v>
      </c>
      <c r="J37" s="116"/>
      <c r="K37" s="116"/>
      <c r="L37" s="116"/>
      <c r="M37" s="116"/>
      <c r="O37" s="138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40"/>
    </row>
    <row r="38" spans="2:37" s="9" customFormat="1" ht="36" customHeight="1" x14ac:dyDescent="0.2">
      <c r="B38" s="32" t="s">
        <v>67</v>
      </c>
      <c r="C38" s="144" t="s">
        <v>82</v>
      </c>
      <c r="D38" s="144"/>
      <c r="E38" s="144"/>
      <c r="F38" s="144"/>
      <c r="G38" s="144"/>
      <c r="H38" s="144"/>
      <c r="I38" s="145"/>
      <c r="J38" s="145"/>
      <c r="K38" s="145"/>
      <c r="L38" s="145"/>
      <c r="M38" s="145"/>
      <c r="N38" s="7"/>
      <c r="O38" s="138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40"/>
    </row>
    <row r="39" spans="2:37" s="9" customFormat="1" ht="36" customHeight="1" thickBot="1" x14ac:dyDescent="0.25">
      <c r="B39" s="32" t="s">
        <v>68</v>
      </c>
      <c r="C39" s="144" t="s">
        <v>83</v>
      </c>
      <c r="D39" s="144"/>
      <c r="E39" s="144"/>
      <c r="F39" s="144"/>
      <c r="G39" s="144"/>
      <c r="H39" s="144"/>
      <c r="I39" s="145">
        <v>29.908799999999999</v>
      </c>
      <c r="J39" s="145"/>
      <c r="K39" s="145"/>
      <c r="L39" s="145"/>
      <c r="M39" s="145"/>
      <c r="O39" s="138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40"/>
    </row>
    <row r="40" spans="2:37" s="9" customFormat="1" ht="30" customHeight="1" thickBot="1" x14ac:dyDescent="0.25">
      <c r="B40" s="146" t="s">
        <v>84</v>
      </c>
      <c r="C40" s="147"/>
      <c r="D40" s="147"/>
      <c r="E40" s="147"/>
      <c r="F40" s="147"/>
      <c r="G40" s="147"/>
      <c r="H40" s="148"/>
      <c r="I40" s="149">
        <f>I28+I29+I30+I38+I39</f>
        <v>2476.4207400000005</v>
      </c>
      <c r="J40" s="149"/>
      <c r="K40" s="149"/>
      <c r="L40" s="149"/>
      <c r="M40" s="150"/>
      <c r="N40" s="7"/>
      <c r="O40" s="141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3"/>
    </row>
    <row r="41" spans="2:37" s="33" customFormat="1" ht="10.5" customHeight="1" thickBot="1" x14ac:dyDescent="0.25"/>
    <row r="42" spans="2:37" s="33" customFormat="1" ht="18" customHeight="1" outlineLevel="1" thickBot="1" x14ac:dyDescent="0.25">
      <c r="B42" s="34">
        <v>5</v>
      </c>
      <c r="C42" s="98" t="s">
        <v>85</v>
      </c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122"/>
    </row>
    <row r="43" spans="2:37" s="33" customFormat="1" ht="15.75" customHeight="1" outlineLevel="1" x14ac:dyDescent="0.2">
      <c r="B43" s="35" t="s">
        <v>86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4"/>
    </row>
    <row r="44" spans="2:37" s="33" customFormat="1" ht="15.75" customHeight="1" outlineLevel="1" thickBot="1" x14ac:dyDescent="0.25">
      <c r="B44" s="36" t="s">
        <v>87</v>
      </c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6"/>
    </row>
    <row r="45" spans="2:37" s="33" customFormat="1" ht="32.25" customHeight="1" x14ac:dyDescent="0.2">
      <c r="B45" s="127" t="s">
        <v>88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</row>
  </sheetData>
  <mergeCells count="134">
    <mergeCell ref="C42:AD42"/>
    <mergeCell ref="C43:AD43"/>
    <mergeCell ref="C44:AD44"/>
    <mergeCell ref="B45:AD45"/>
    <mergeCell ref="C33:H33"/>
    <mergeCell ref="I33:M33"/>
    <mergeCell ref="O33:X33"/>
    <mergeCell ref="Y33:AD33"/>
    <mergeCell ref="C34:H34"/>
    <mergeCell ref="I34:M34"/>
    <mergeCell ref="O34:AD34"/>
    <mergeCell ref="C35:H35"/>
    <mergeCell ref="I35:M35"/>
    <mergeCell ref="O35:AD40"/>
    <mergeCell ref="C36:H36"/>
    <mergeCell ref="I36:M36"/>
    <mergeCell ref="C37:H37"/>
    <mergeCell ref="I37:M37"/>
    <mergeCell ref="C38:H38"/>
    <mergeCell ref="I38:M38"/>
    <mergeCell ref="C39:H39"/>
    <mergeCell ref="I39:M39"/>
    <mergeCell ref="B40:H40"/>
    <mergeCell ref="I40:M40"/>
    <mergeCell ref="C31:H31"/>
    <mergeCell ref="I31:M31"/>
    <mergeCell ref="O31:Q31"/>
    <mergeCell ref="R31:X31"/>
    <mergeCell ref="Y31:AD31"/>
    <mergeCell ref="C32:H32"/>
    <mergeCell ref="I32:M32"/>
    <mergeCell ref="O32:Q32"/>
    <mergeCell ref="R32:X32"/>
    <mergeCell ref="Y32:AD32"/>
    <mergeCell ref="C29:H29"/>
    <mergeCell ref="I29:M29"/>
    <mergeCell ref="O29:Q29"/>
    <mergeCell ref="R29:X29"/>
    <mergeCell ref="Y29:AD29"/>
    <mergeCell ref="C30:H30"/>
    <mergeCell ref="I30:M30"/>
    <mergeCell ref="O30:Q30"/>
    <mergeCell ref="R30:X30"/>
    <mergeCell ref="Y30:AD30"/>
    <mergeCell ref="C27:H27"/>
    <mergeCell ref="I27:M27"/>
    <mergeCell ref="O27:Q27"/>
    <mergeCell ref="R27:X27"/>
    <mergeCell ref="Y27:AD27"/>
    <mergeCell ref="C28:H28"/>
    <mergeCell ref="I28:M28"/>
    <mergeCell ref="O28:Q28"/>
    <mergeCell ref="R28:X28"/>
    <mergeCell ref="Y28:AD28"/>
    <mergeCell ref="C24:F24"/>
    <mergeCell ref="G24:H24"/>
    <mergeCell ref="I24:O24"/>
    <mergeCell ref="P24:T24"/>
    <mergeCell ref="V24:W24"/>
    <mergeCell ref="X24:AD24"/>
    <mergeCell ref="C25:F25"/>
    <mergeCell ref="G25:H25"/>
    <mergeCell ref="I25:O25"/>
    <mergeCell ref="P25:T25"/>
    <mergeCell ref="V25:W25"/>
    <mergeCell ref="X25:AD25"/>
    <mergeCell ref="C22:F22"/>
    <mergeCell ref="G22:H22"/>
    <mergeCell ref="I22:O22"/>
    <mergeCell ref="P22:T22"/>
    <mergeCell ref="V22:W22"/>
    <mergeCell ref="X22:AD22"/>
    <mergeCell ref="C23:F23"/>
    <mergeCell ref="G23:H23"/>
    <mergeCell ref="I23:O23"/>
    <mergeCell ref="P23:T23"/>
    <mergeCell ref="V23:W23"/>
    <mergeCell ref="X23:AD23"/>
    <mergeCell ref="C20:F20"/>
    <mergeCell ref="G20:H20"/>
    <mergeCell ref="I20:O20"/>
    <mergeCell ref="P20:T20"/>
    <mergeCell ref="V20:W20"/>
    <mergeCell ref="X20:AD20"/>
    <mergeCell ref="C21:F21"/>
    <mergeCell ref="G21:H21"/>
    <mergeCell ref="I21:O21"/>
    <mergeCell ref="P21:T21"/>
    <mergeCell ref="V21:W21"/>
    <mergeCell ref="X21:AD21"/>
    <mergeCell ref="C17:AD17"/>
    <mergeCell ref="B18:B19"/>
    <mergeCell ref="C18:F19"/>
    <mergeCell ref="G18:H19"/>
    <mergeCell ref="I18:T18"/>
    <mergeCell ref="U18:W18"/>
    <mergeCell ref="X18:AD19"/>
    <mergeCell ref="I19:O19"/>
    <mergeCell ref="P19:T19"/>
    <mergeCell ref="V19:W19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ДимоваМЮ</cp:lastModifiedBy>
  <cp:lastPrinted>2018-02-21T10:24:40Z</cp:lastPrinted>
  <dcterms:modified xsi:type="dcterms:W3CDTF">2020-03-20T03:51:46Z</dcterms:modified>
</cp:coreProperties>
</file>