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70" yWindow="-120" windowWidth="1498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3" i="1" l="1"/>
  <c r="X23" i="1" l="1"/>
  <c r="Y33" i="1" l="1"/>
  <c r="I30" i="1"/>
  <c r="I40" i="1" s="1"/>
  <c r="AC25" i="1"/>
  <c r="Y25" i="1"/>
  <c r="X25" i="1"/>
  <c r="O25" i="1"/>
  <c r="K25" i="1"/>
  <c r="AC24" i="1"/>
  <c r="AA24" i="1"/>
  <c r="Y24" i="1"/>
  <c r="U24" i="1"/>
  <c r="T24" i="1"/>
  <c r="S24" i="1"/>
  <c r="Q24" i="1"/>
  <c r="P24" i="1"/>
  <c r="O24" i="1"/>
  <c r="M24" i="1"/>
  <c r="K24" i="1"/>
  <c r="I24" i="1"/>
  <c r="X24" i="1"/>
  <c r="U25" i="1"/>
  <c r="T22" i="1"/>
  <c r="T25" i="1" s="1"/>
  <c r="S22" i="1"/>
  <c r="S25" i="1" s="1"/>
  <c r="Q22" i="1"/>
  <c r="Q25" i="1" s="1"/>
  <c r="P22" i="1"/>
  <c r="M22" i="1"/>
  <c r="M25" i="1" s="1"/>
  <c r="I22" i="1"/>
  <c r="I25" i="1" s="1"/>
  <c r="G21" i="1"/>
  <c r="G20" i="1"/>
  <c r="X13" i="1" l="1"/>
  <c r="V7" i="1" l="1"/>
  <c r="W24" i="1"/>
  <c r="G24" i="1"/>
  <c r="G23" i="1"/>
  <c r="G22" i="1"/>
  <c r="G25" i="1" s="1"/>
  <c r="V24" i="1"/>
  <c r="W22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<sst xmlns="http://schemas.openxmlformats.org/spreadsheetml/2006/main" count="93" uniqueCount="91">
  <si>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</si>
  <si>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</si>
  <si>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50 Лет Октября,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</si>
  <si>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</si>
  <si>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</si>
  <si>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</si>
  <si>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</si>
  <si>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</si>
  <si>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</si>
  <si>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</si>
  <si>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</si>
  <si>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</si>
  <si>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</si>
  <si>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</si>
  <si>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</si>
  <si>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</si>
  <si>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</si>
  <si>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</si>
  <si>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</si>
  <si>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</si>
  <si>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</si>
  <si>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</si>
  <si>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</si>
  <si>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</si>
  <si>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</si>
  <si>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</si>
  <si>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</si>
  <si>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</si>
  <si>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</si>
  <si>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</si>
  <si>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</si>
  <si>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</si>
  <si>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</si>
  <si>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</si>
  <si>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</si>
  <si>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</si>
  <si>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</si>
  <si>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</si>
  <si>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</si>
  <si>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</si>
  <si>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</si>
  <si>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</si>
  <si>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</si>
  <si>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</si>
  <si>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</si>
  <si>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</si>
  <si>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</si>
  <si>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</si>
  <si>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</si>
  <si>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</si>
  <si>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</si>
  <si>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</si>
  <si>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</si>
  <si>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</si>
  <si>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</si>
  <si>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</si>
  <si>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</si>
  <si>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</si>
  <si>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</si>
  <si>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</si>
  <si>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</si>
  <si>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</si>
  <si>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</si>
  <si>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</si>
  <si>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</si>
  <si>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</si>
  <si>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</si>
  <si>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</si>
  <si>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</si>
  <si>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</si>
  <si>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</si>
  <si>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</si>
  <si>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</si>
  <si>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</si>
  <si>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</si>
  <si>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</si>
  <si>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</si>
  <si>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</si>
  <si>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</si>
  <si>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</si>
  <si>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</si>
  <si>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</si>
  <si>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</si>
  <si>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</si>
  <si>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</si>
  <si>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</si>
  <si>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</si>
  <si>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кв.м.8,20
Ремонт деревянных конструкций -  шт.2
Ремонт подъездов -  шт 2
Установка замка на почтовый ящик - шт 1
Ремонт системы ТВС (внутриквартирные) -  мп 28,52
Ремонт системы ТВС в подъезде -  мп 3,40
Ремонт теплоизоляции трубопровода -  мп 10
Замена неисправных участков эл/сети -  мп 40
Замена автоматических выключателей -  шт. 2
Замена светильников -  шт. 107         </t>
  </si>
  <si>
    <t>ПОДПРОГРАММА 1 "Дорожное хозяйство" муниципальной программы "Развитие транспортной системы" Ремонт дворовых территорий МКД - асфальтировка придомовой территории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</si>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</sst>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3"/>
    <xf numFmtId="0" fontId="12" fillId="0" borderId="3"/>
    <xf numFmtId="0" fontId="12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45"/>
  <sheetViews>
    <sheetView tabSelected="1" topLeftCell="A22" zoomScaleNormal="100" workbookViewId="0">
      <selection activeCell="I29" sqref="I29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:30" ht="15" customHeight="1" x14ac:dyDescent="0.2">
      <c r="B2" s="143" t="s">
        <v>85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ht="15" customHeight="1" x14ac:dyDescent="0.2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2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2:30" ht="15" customHeight="1" x14ac:dyDescent="0.2">
      <c r="B5" s="142" t="s">
        <v>89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2:30" s="1" customFormat="1" ht="5.0999999999999996" customHeight="1" x14ac:dyDescent="0.2"/>
    <row r="7" spans="2:30" s="1" customFormat="1" ht="21" customHeight="1" x14ac:dyDescent="0.25">
      <c r="B7" s="145" t="s">
        <v>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3"/>
      <c r="O7" s="149" t="s">
        <v>4</v>
      </c>
      <c r="P7" s="149"/>
      <c r="Q7" s="149"/>
      <c r="R7" s="149"/>
      <c r="S7" s="149"/>
      <c r="T7" s="149"/>
      <c r="U7" s="149"/>
      <c r="V7" s="150">
        <f>X10+X12+X13</f>
        <v>6771.3</v>
      </c>
      <c r="W7" s="150"/>
      <c r="X7" s="150"/>
      <c r="Y7" s="151" t="s">
        <v>5</v>
      </c>
      <c r="Z7" s="151"/>
      <c r="AA7" s="151"/>
      <c r="AB7" s="151"/>
      <c r="AC7" s="151"/>
      <c r="AD7" s="151"/>
    </row>
    <row r="8" spans="2:30" s="1" customFormat="1" ht="5.0999999999999996" customHeight="1" x14ac:dyDescent="0.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4"/>
      <c r="O8" s="146"/>
      <c r="P8" s="147"/>
      <c r="Q8" s="147"/>
      <c r="R8" s="147"/>
      <c r="S8" s="147"/>
      <c r="T8" s="147"/>
      <c r="U8" s="147"/>
      <c r="V8" s="4"/>
      <c r="W8" s="4"/>
      <c r="X8" s="4"/>
      <c r="Y8" s="4"/>
      <c r="Z8" s="4"/>
      <c r="AA8" s="152"/>
      <c r="AB8" s="152"/>
      <c r="AC8" s="152"/>
      <c r="AD8" s="152"/>
    </row>
    <row r="9" spans="2:30" s="1" customFormat="1" ht="15" customHeight="1" x14ac:dyDescent="0.2">
      <c r="B9" s="139" t="s">
        <v>6</v>
      </c>
      <c r="C9" s="139"/>
      <c r="D9" s="139"/>
      <c r="E9" s="139"/>
      <c r="F9" s="139"/>
      <c r="G9" s="139"/>
      <c r="H9" s="139"/>
      <c r="I9" s="140">
        <v>1991</v>
      </c>
      <c r="J9" s="140"/>
      <c r="K9" s="140"/>
      <c r="L9" s="140"/>
      <c r="M9" s="140"/>
      <c r="N9" s="5"/>
      <c r="O9" s="139" t="s">
        <v>7</v>
      </c>
      <c r="P9" s="139"/>
      <c r="Q9" s="139"/>
      <c r="R9" s="139"/>
      <c r="S9" s="139"/>
      <c r="T9" s="139"/>
      <c r="U9" s="139"/>
      <c r="V9" s="139"/>
      <c r="W9" s="139"/>
      <c r="X9" s="140">
        <v>66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5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41">
        <v>4310.5</v>
      </c>
      <c r="Y10" s="141"/>
      <c r="Z10" s="141"/>
      <c r="AA10" s="141"/>
      <c r="AB10" s="141"/>
      <c r="AC10" s="141"/>
      <c r="AD10" s="141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2</v>
      </c>
      <c r="J11" s="132"/>
      <c r="K11" s="132"/>
      <c r="L11" s="132"/>
      <c r="M11" s="132"/>
      <c r="N11" s="5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2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9</v>
      </c>
      <c r="J12" s="132"/>
      <c r="K12" s="132"/>
      <c r="L12" s="132"/>
      <c r="M12" s="132"/>
      <c r="N12" s="5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195.8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67</v>
      </c>
      <c r="J13" s="135"/>
      <c r="K13" s="135"/>
      <c r="L13" s="135"/>
      <c r="M13" s="135"/>
      <c r="N13" s="8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725+1540</f>
        <v>2265</v>
      </c>
      <c r="Y13" s="136"/>
      <c r="Z13" s="136"/>
      <c r="AA13" s="136"/>
      <c r="AB13" s="136"/>
      <c r="AC13" s="136"/>
      <c r="AD13" s="136"/>
    </row>
    <row r="14" spans="2:30" s="1" customFormat="1" ht="15" customHeight="1" x14ac:dyDescent="0.2">
      <c r="B14" s="137" t="s">
        <v>17</v>
      </c>
      <c r="C14" s="137"/>
      <c r="D14" s="137"/>
      <c r="E14" s="137"/>
      <c r="F14" s="137"/>
      <c r="G14" s="137"/>
      <c r="H14" s="137"/>
      <c r="I14" s="138" t="s">
        <v>90</v>
      </c>
      <c r="J14" s="138"/>
      <c r="K14" s="138"/>
      <c r="L14" s="138"/>
      <c r="M14" s="138"/>
      <c r="N14" s="6"/>
      <c r="O14" s="137" t="s">
        <v>18</v>
      </c>
      <c r="P14" s="137"/>
      <c r="Q14" s="137"/>
      <c r="R14" s="137"/>
      <c r="S14" s="137"/>
      <c r="T14" s="137"/>
      <c r="U14" s="137"/>
      <c r="V14" s="137"/>
      <c r="W14" s="137"/>
      <c r="X14" s="138">
        <v>165</v>
      </c>
      <c r="Y14" s="138"/>
      <c r="Z14" s="138"/>
      <c r="AA14" s="138"/>
      <c r="AB14" s="138"/>
      <c r="AC14" s="138"/>
      <c r="AD14" s="138"/>
    </row>
    <row r="15" spans="2:30" s="1" customFormat="1" ht="6" customHeight="1" x14ac:dyDescent="0.2"/>
    <row r="16" spans="2:30" s="9" customFormat="1" ht="6" customHeight="1" thickBot="1" x14ac:dyDescent="0.25"/>
    <row r="17" spans="1:37" s="9" customFormat="1" ht="18" customHeight="1" thickBot="1" x14ac:dyDescent="0.25">
      <c r="B17" s="10">
        <v>1</v>
      </c>
      <c r="C17" s="121" t="s">
        <v>19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2"/>
    </row>
    <row r="18" spans="1:37" s="11" customFormat="1" ht="21.95" customHeight="1" x14ac:dyDescent="0.2">
      <c r="A18" s="9"/>
      <c r="B18" s="123" t="s">
        <v>20</v>
      </c>
      <c r="C18" s="125" t="s">
        <v>21</v>
      </c>
      <c r="D18" s="125"/>
      <c r="E18" s="125"/>
      <c r="F18" s="125"/>
      <c r="G18" s="125" t="s">
        <v>22</v>
      </c>
      <c r="H18" s="125"/>
      <c r="I18" s="125" t="s">
        <v>23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 t="s">
        <v>24</v>
      </c>
      <c r="V18" s="125"/>
      <c r="W18" s="127"/>
      <c r="X18" s="123" t="s">
        <v>68</v>
      </c>
      <c r="Y18" s="125"/>
      <c r="Z18" s="125"/>
      <c r="AA18" s="125"/>
      <c r="AB18" s="125"/>
      <c r="AC18" s="125"/>
      <c r="AD18" s="127"/>
    </row>
    <row r="19" spans="1:37" s="11" customFormat="1" ht="26.25" customHeight="1" thickBot="1" x14ac:dyDescent="0.25">
      <c r="A19" s="9"/>
      <c r="B19" s="124"/>
      <c r="C19" s="126"/>
      <c r="D19" s="126"/>
      <c r="E19" s="126"/>
      <c r="F19" s="126"/>
      <c r="G19" s="126"/>
      <c r="H19" s="126"/>
      <c r="I19" s="129" t="s">
        <v>69</v>
      </c>
      <c r="J19" s="129"/>
      <c r="K19" s="129"/>
      <c r="L19" s="129"/>
      <c r="M19" s="129"/>
      <c r="N19" s="129"/>
      <c r="O19" s="129"/>
      <c r="P19" s="129" t="s">
        <v>70</v>
      </c>
      <c r="Q19" s="129"/>
      <c r="R19" s="129"/>
      <c r="S19" s="129"/>
      <c r="T19" s="129"/>
      <c r="U19" s="12" t="s">
        <v>71</v>
      </c>
      <c r="V19" s="129" t="s">
        <v>72</v>
      </c>
      <c r="W19" s="130"/>
      <c r="X19" s="124"/>
      <c r="Y19" s="126"/>
      <c r="Z19" s="126"/>
      <c r="AA19" s="126"/>
      <c r="AB19" s="126"/>
      <c r="AC19" s="126"/>
      <c r="AD19" s="128"/>
    </row>
    <row r="20" spans="1:37" s="11" customFormat="1" ht="18.75" customHeight="1" x14ac:dyDescent="0.2">
      <c r="A20" s="9"/>
      <c r="B20" s="13" t="s">
        <v>25</v>
      </c>
      <c r="C20" s="116" t="s">
        <v>27</v>
      </c>
      <c r="D20" s="116"/>
      <c r="E20" s="116"/>
      <c r="F20" s="116"/>
      <c r="G20" s="97">
        <f>I20+P20+U20+V20</f>
        <v>1018.197</v>
      </c>
      <c r="H20" s="97"/>
      <c r="I20" s="117">
        <v>814.42</v>
      </c>
      <c r="J20" s="117"/>
      <c r="K20" s="117"/>
      <c r="L20" s="117"/>
      <c r="M20" s="117"/>
      <c r="N20" s="117"/>
      <c r="O20" s="117"/>
      <c r="P20" s="117">
        <v>171.96</v>
      </c>
      <c r="Q20" s="117"/>
      <c r="R20" s="117"/>
      <c r="S20" s="117"/>
      <c r="T20" s="117"/>
      <c r="U20" s="14">
        <v>31.646999999999998</v>
      </c>
      <c r="V20" s="117">
        <v>0.17</v>
      </c>
      <c r="W20" s="118"/>
      <c r="X20" s="119">
        <v>33.249000000000002</v>
      </c>
      <c r="Y20" s="97"/>
      <c r="Z20" s="97"/>
      <c r="AA20" s="97"/>
      <c r="AB20" s="97"/>
      <c r="AC20" s="97"/>
      <c r="AD20" s="120"/>
    </row>
    <row r="21" spans="1:37" s="11" customFormat="1" ht="18.75" customHeight="1" x14ac:dyDescent="0.2">
      <c r="A21" s="9"/>
      <c r="B21" s="13" t="s">
        <v>26</v>
      </c>
      <c r="C21" s="96" t="s">
        <v>29</v>
      </c>
      <c r="D21" s="96"/>
      <c r="E21" s="96"/>
      <c r="F21" s="96"/>
      <c r="G21" s="97">
        <f t="shared" ref="G21:G24" si="0">I21+P21+U21+V21</f>
        <v>3687.2579999999998</v>
      </c>
      <c r="H21" s="97"/>
      <c r="I21" s="98">
        <v>3528.79</v>
      </c>
      <c r="J21" s="98"/>
      <c r="K21" s="98"/>
      <c r="L21" s="98"/>
      <c r="M21" s="98"/>
      <c r="N21" s="98"/>
      <c r="O21" s="98"/>
      <c r="P21" s="98">
        <v>0</v>
      </c>
      <c r="Q21" s="98"/>
      <c r="R21" s="98"/>
      <c r="S21" s="98"/>
      <c r="T21" s="98"/>
      <c r="U21" s="15">
        <v>158.46799999999999</v>
      </c>
      <c r="V21" s="98">
        <v>0</v>
      </c>
      <c r="W21" s="112"/>
      <c r="X21" s="113">
        <v>36.746000000000002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9"/>
      <c r="B22" s="16" t="s">
        <v>28</v>
      </c>
      <c r="C22" s="96" t="s">
        <v>31</v>
      </c>
      <c r="D22" s="96"/>
      <c r="E22" s="96"/>
      <c r="F22" s="96"/>
      <c r="G22" s="97">
        <f t="shared" si="0"/>
        <v>3409.2150000000001</v>
      </c>
      <c r="H22" s="97"/>
      <c r="I22" s="98">
        <f>I20+I21-I23</f>
        <v>3227.59</v>
      </c>
      <c r="J22" s="98"/>
      <c r="K22" s="98"/>
      <c r="L22" s="98"/>
      <c r="M22" s="98">
        <f>M20+M21-M23</f>
        <v>0</v>
      </c>
      <c r="N22" s="98"/>
      <c r="O22" s="98"/>
      <c r="P22" s="98">
        <f>P20+P21-P23</f>
        <v>17.740000000000009</v>
      </c>
      <c r="Q22" s="98">
        <f>P20+Q21-Q23</f>
        <v>171.96</v>
      </c>
      <c r="R22" s="98"/>
      <c r="S22" s="98">
        <f t="shared" ref="S22" si="1">S20+S21-S23</f>
        <v>0</v>
      </c>
      <c r="T22" s="98">
        <f>T20+T21-T23</f>
        <v>0</v>
      </c>
      <c r="U22" s="15">
        <v>163.715</v>
      </c>
      <c r="V22" s="98">
        <v>0.17</v>
      </c>
      <c r="W22" s="112">
        <f>W20+W21-W23</f>
        <v>0</v>
      </c>
      <c r="X22" s="113">
        <v>44.951000000000001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9"/>
      <c r="B23" s="16" t="s">
        <v>30</v>
      </c>
      <c r="C23" s="96" t="s">
        <v>33</v>
      </c>
      <c r="D23" s="96"/>
      <c r="E23" s="96"/>
      <c r="F23" s="96"/>
      <c r="G23" s="97">
        <f t="shared" si="0"/>
        <v>1296.2399999999998</v>
      </c>
      <c r="H23" s="97"/>
      <c r="I23" s="98">
        <v>1115.6199999999999</v>
      </c>
      <c r="J23" s="98"/>
      <c r="K23" s="98"/>
      <c r="L23" s="98"/>
      <c r="M23" s="98"/>
      <c r="N23" s="98"/>
      <c r="O23" s="98"/>
      <c r="P23" s="98">
        <v>154.22</v>
      </c>
      <c r="Q23" s="98"/>
      <c r="R23" s="98"/>
      <c r="S23" s="98"/>
      <c r="T23" s="98"/>
      <c r="U23" s="15">
        <f>U20+U21-U22</f>
        <v>26.399999999999977</v>
      </c>
      <c r="V23" s="99">
        <v>0</v>
      </c>
      <c r="W23" s="100"/>
      <c r="X23" s="113">
        <f>X20+X21-X22</f>
        <v>25.044000000000004</v>
      </c>
      <c r="Y23" s="114"/>
      <c r="Z23" s="114"/>
      <c r="AA23" s="114"/>
      <c r="AB23" s="114"/>
      <c r="AC23" s="114"/>
      <c r="AD23" s="115"/>
    </row>
    <row r="24" spans="1:37" s="11" customFormat="1" ht="18.75" customHeight="1" x14ac:dyDescent="0.2">
      <c r="A24" s="9"/>
      <c r="B24" s="16" t="s">
        <v>32</v>
      </c>
      <c r="C24" s="96" t="s">
        <v>35</v>
      </c>
      <c r="D24" s="96"/>
      <c r="E24" s="96"/>
      <c r="F24" s="96"/>
      <c r="G24" s="97">
        <f t="shared" si="0"/>
        <v>278.04299999999989</v>
      </c>
      <c r="H24" s="97"/>
      <c r="I24" s="98">
        <f>I23-I20</f>
        <v>301.19999999999993</v>
      </c>
      <c r="J24" s="98"/>
      <c r="K24" s="98">
        <f t="shared" ref="K24" si="2">K23-K20</f>
        <v>0</v>
      </c>
      <c r="L24" s="98"/>
      <c r="M24" s="98">
        <f>M23-M20</f>
        <v>0</v>
      </c>
      <c r="N24" s="98"/>
      <c r="O24" s="98">
        <f t="shared" ref="O24" si="3">O23-O20</f>
        <v>0</v>
      </c>
      <c r="P24" s="98">
        <f>P23-P20</f>
        <v>-17.740000000000009</v>
      </c>
      <c r="Q24" s="98">
        <f>Q23-P20</f>
        <v>-171.96</v>
      </c>
      <c r="R24" s="98"/>
      <c r="S24" s="98">
        <f t="shared" ref="S24" si="4">S23-S20</f>
        <v>0</v>
      </c>
      <c r="T24" s="98">
        <f>T23-T20</f>
        <v>0</v>
      </c>
      <c r="U24" s="15">
        <f>U23-U20</f>
        <v>-5.2470000000000212</v>
      </c>
      <c r="V24" s="99">
        <f>V23-V20</f>
        <v>-0.17</v>
      </c>
      <c r="W24" s="100">
        <f>W23-W20</f>
        <v>0</v>
      </c>
      <c r="X24" s="101">
        <f>X23-X20</f>
        <v>-8.2049999999999983</v>
      </c>
      <c r="Y24" s="102">
        <f t="shared" ref="Y24" si="5">Y23-Y20</f>
        <v>0</v>
      </c>
      <c r="Z24" s="102"/>
      <c r="AA24" s="102">
        <f>AA23-X20</f>
        <v>-33.249000000000002</v>
      </c>
      <c r="AB24" s="102"/>
      <c r="AC24" s="102">
        <f t="shared" ref="AC24" si="6">AC23-AC20</f>
        <v>0</v>
      </c>
      <c r="AD24" s="103"/>
    </row>
    <row r="25" spans="1:37" s="11" customFormat="1" ht="18.75" customHeight="1" thickBot="1" x14ac:dyDescent="0.25">
      <c r="A25" s="9"/>
      <c r="B25" s="17" t="s">
        <v>34</v>
      </c>
      <c r="C25" s="104" t="s">
        <v>36</v>
      </c>
      <c r="D25" s="104"/>
      <c r="E25" s="104"/>
      <c r="F25" s="104"/>
      <c r="G25" s="105">
        <f>G22/G21</f>
        <v>0.92459355976717672</v>
      </c>
      <c r="H25" s="106"/>
      <c r="I25" s="107">
        <f>I22/I21</f>
        <v>0.91464496328769929</v>
      </c>
      <c r="J25" s="107"/>
      <c r="K25" s="107" t="e">
        <f t="shared" ref="K25" si="7">K22/K21%</f>
        <v>#DIV/0!</v>
      </c>
      <c r="L25" s="107"/>
      <c r="M25" s="107" t="e">
        <f>M22/M21%</f>
        <v>#DIV/0!</v>
      </c>
      <c r="N25" s="107"/>
      <c r="O25" s="107" t="e">
        <f t="shared" ref="O25" si="8">O22/O21%</f>
        <v>#DIV/0!</v>
      </c>
      <c r="P25" s="107">
        <v>0</v>
      </c>
      <c r="Q25" s="107" t="e">
        <f>Q22/Q21%</f>
        <v>#DIV/0!</v>
      </c>
      <c r="R25" s="107"/>
      <c r="S25" s="107" t="e">
        <f t="shared" ref="S25" si="9">S22/S21%</f>
        <v>#DIV/0!</v>
      </c>
      <c r="T25" s="107" t="e">
        <f>T22/T21%</f>
        <v>#DIV/0!</v>
      </c>
      <c r="U25" s="18">
        <f>U22/U21</f>
        <v>1.033110785773784</v>
      </c>
      <c r="V25" s="107"/>
      <c r="W25" s="108"/>
      <c r="X25" s="109">
        <f>X22/X21</f>
        <v>1.2232896097534425</v>
      </c>
      <c r="Y25" s="110" t="e">
        <f t="shared" ref="Y25" si="10">Y22/Y21%</f>
        <v>#DIV/0!</v>
      </c>
      <c r="Z25" s="110"/>
      <c r="AA25" s="110">
        <v>0</v>
      </c>
      <c r="AB25" s="110"/>
      <c r="AC25" s="110" t="e">
        <f t="shared" ref="AC25" si="11">AC22/AC21%</f>
        <v>#DIV/0!</v>
      </c>
      <c r="AD25" s="111"/>
    </row>
    <row r="26" spans="1:37" s="9" customFormat="1" ht="6.95" customHeight="1" thickBot="1" x14ac:dyDescent="0.25"/>
    <row r="27" spans="1:37" s="19" customFormat="1" ht="36" customHeight="1" thickBot="1" x14ac:dyDescent="0.25">
      <c r="B27" s="20">
        <v>2</v>
      </c>
      <c r="C27" s="83" t="s">
        <v>69</v>
      </c>
      <c r="D27" s="83"/>
      <c r="E27" s="83"/>
      <c r="F27" s="83"/>
      <c r="G27" s="83"/>
      <c r="H27" s="83"/>
      <c r="I27" s="84" t="s">
        <v>37</v>
      </c>
      <c r="J27" s="84"/>
      <c r="K27" s="84"/>
      <c r="L27" s="84"/>
      <c r="M27" s="84"/>
      <c r="N27" s="21"/>
      <c r="O27" s="85">
        <v>3</v>
      </c>
      <c r="P27" s="86"/>
      <c r="Q27" s="86"/>
      <c r="R27" s="37" t="s">
        <v>73</v>
      </c>
      <c r="S27" s="37"/>
      <c r="T27" s="37"/>
      <c r="U27" s="37"/>
      <c r="V27" s="37"/>
      <c r="W27" s="37"/>
      <c r="X27" s="37"/>
      <c r="Y27" s="87" t="s">
        <v>37</v>
      </c>
      <c r="Z27" s="87"/>
      <c r="AA27" s="87"/>
      <c r="AB27" s="87"/>
      <c r="AC27" s="87"/>
      <c r="AD27" s="88"/>
    </row>
    <row r="28" spans="1:37" s="25" customFormat="1" ht="44.25" customHeight="1" x14ac:dyDescent="0.2">
      <c r="A28" s="22"/>
      <c r="B28" s="23" t="s">
        <v>38</v>
      </c>
      <c r="C28" s="89" t="s">
        <v>39</v>
      </c>
      <c r="D28" s="89"/>
      <c r="E28" s="89"/>
      <c r="F28" s="89"/>
      <c r="G28" s="89"/>
      <c r="H28" s="89"/>
      <c r="I28" s="90">
        <v>791.86528999999996</v>
      </c>
      <c r="J28" s="90"/>
      <c r="K28" s="90"/>
      <c r="L28" s="90"/>
      <c r="M28" s="90"/>
      <c r="N28" s="24"/>
      <c r="O28" s="91" t="s">
        <v>40</v>
      </c>
      <c r="P28" s="92"/>
      <c r="Q28" s="92"/>
      <c r="R28" s="93" t="s">
        <v>41</v>
      </c>
      <c r="S28" s="93"/>
      <c r="T28" s="93"/>
      <c r="U28" s="93"/>
      <c r="V28" s="93"/>
      <c r="W28" s="93"/>
      <c r="X28" s="93"/>
      <c r="Y28" s="94">
        <v>15.836</v>
      </c>
      <c r="Z28" s="94"/>
      <c r="AA28" s="94"/>
      <c r="AB28" s="94"/>
      <c r="AC28" s="94"/>
      <c r="AD28" s="95"/>
      <c r="AG28" s="26"/>
      <c r="AH28" s="26"/>
      <c r="AI28" s="26"/>
      <c r="AJ28" s="26"/>
      <c r="AK28" s="26"/>
    </row>
    <row r="29" spans="1:37" s="22" customFormat="1" ht="30" customHeight="1" x14ac:dyDescent="0.2">
      <c r="B29" s="27" t="s">
        <v>42</v>
      </c>
      <c r="C29" s="81" t="s">
        <v>74</v>
      </c>
      <c r="D29" s="81"/>
      <c r="E29" s="81"/>
      <c r="F29" s="81"/>
      <c r="G29" s="81"/>
      <c r="H29" s="81"/>
      <c r="I29" s="82">
        <v>1454.91463</v>
      </c>
      <c r="J29" s="82"/>
      <c r="K29" s="82"/>
      <c r="L29" s="82"/>
      <c r="M29" s="82"/>
      <c r="N29" s="7"/>
      <c r="O29" s="71" t="s">
        <v>43</v>
      </c>
      <c r="P29" s="72"/>
      <c r="Q29" s="72"/>
      <c r="R29" s="73" t="s">
        <v>44</v>
      </c>
      <c r="S29" s="73"/>
      <c r="T29" s="73"/>
      <c r="U29" s="73"/>
      <c r="V29" s="73"/>
      <c r="W29" s="73"/>
      <c r="X29" s="73"/>
      <c r="Y29" s="74">
        <v>19.783999999999999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7" t="s">
        <v>45</v>
      </c>
      <c r="C30" s="81" t="s">
        <v>75</v>
      </c>
      <c r="D30" s="81"/>
      <c r="E30" s="81"/>
      <c r="F30" s="81"/>
      <c r="G30" s="81"/>
      <c r="H30" s="81"/>
      <c r="I30" s="82">
        <f>I31+I32+I33+I34+I35+I36+I37</f>
        <v>1268.42966</v>
      </c>
      <c r="J30" s="82"/>
      <c r="K30" s="82"/>
      <c r="L30" s="82"/>
      <c r="M30" s="82"/>
      <c r="N30" s="7"/>
      <c r="O30" s="71" t="s">
        <v>46</v>
      </c>
      <c r="P30" s="72"/>
      <c r="Q30" s="72"/>
      <c r="R30" s="73" t="s">
        <v>47</v>
      </c>
      <c r="S30" s="73"/>
      <c r="T30" s="73"/>
      <c r="U30" s="73"/>
      <c r="V30" s="73"/>
      <c r="W30" s="73"/>
      <c r="X30" s="73"/>
      <c r="Y30" s="74">
        <v>2.218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x14ac:dyDescent="0.2">
      <c r="B31" s="29" t="s">
        <v>48</v>
      </c>
      <c r="C31" s="46" t="s">
        <v>76</v>
      </c>
      <c r="D31" s="46"/>
      <c r="E31" s="46"/>
      <c r="F31" s="46"/>
      <c r="G31" s="46"/>
      <c r="H31" s="46"/>
      <c r="I31" s="47">
        <v>385.88130999999998</v>
      </c>
      <c r="J31" s="47"/>
      <c r="K31" s="47"/>
      <c r="L31" s="47"/>
      <c r="M31" s="47"/>
      <c r="N31" s="7"/>
      <c r="O31" s="71" t="s">
        <v>49</v>
      </c>
      <c r="P31" s="72"/>
      <c r="Q31" s="72"/>
      <c r="R31" s="73" t="s">
        <v>53</v>
      </c>
      <c r="S31" s="73"/>
      <c r="T31" s="73"/>
      <c r="U31" s="73"/>
      <c r="V31" s="73"/>
      <c r="W31" s="73"/>
      <c r="X31" s="73"/>
      <c r="Y31" s="74">
        <v>10.554</v>
      </c>
      <c r="Z31" s="74"/>
      <c r="AA31" s="74"/>
      <c r="AB31" s="74"/>
      <c r="AC31" s="74"/>
      <c r="AD31" s="75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50</v>
      </c>
      <c r="C32" s="46" t="s">
        <v>51</v>
      </c>
      <c r="D32" s="46"/>
      <c r="E32" s="46"/>
      <c r="F32" s="46"/>
      <c r="G32" s="46"/>
      <c r="H32" s="46"/>
      <c r="I32" s="47">
        <v>219.54096000000001</v>
      </c>
      <c r="J32" s="47"/>
      <c r="K32" s="47"/>
      <c r="L32" s="47"/>
      <c r="M32" s="47"/>
      <c r="N32" s="7"/>
      <c r="O32" s="76" t="s">
        <v>52</v>
      </c>
      <c r="P32" s="77"/>
      <c r="Q32" s="77"/>
      <c r="R32" s="78" t="s">
        <v>56</v>
      </c>
      <c r="S32" s="78"/>
      <c r="T32" s="78"/>
      <c r="U32" s="78"/>
      <c r="V32" s="78"/>
      <c r="W32" s="78"/>
      <c r="X32" s="78"/>
      <c r="Y32" s="79">
        <v>194.809</v>
      </c>
      <c r="Z32" s="79"/>
      <c r="AA32" s="79"/>
      <c r="AB32" s="79"/>
      <c r="AC32" s="79"/>
      <c r="AD32" s="80"/>
      <c r="AG32" s="28"/>
      <c r="AH32" s="28"/>
      <c r="AI32" s="28"/>
      <c r="AJ32" s="28"/>
      <c r="AK32" s="28"/>
    </row>
    <row r="33" spans="2:37" s="22" customFormat="1" ht="30" customHeight="1" thickBot="1" x14ac:dyDescent="0.25">
      <c r="B33" s="29" t="s">
        <v>54</v>
      </c>
      <c r="C33" s="46" t="s">
        <v>55</v>
      </c>
      <c r="D33" s="46"/>
      <c r="E33" s="46"/>
      <c r="F33" s="46"/>
      <c r="G33" s="46"/>
      <c r="H33" s="46"/>
      <c r="I33" s="47">
        <v>42.996020000000001</v>
      </c>
      <c r="J33" s="47"/>
      <c r="K33" s="47"/>
      <c r="L33" s="47"/>
      <c r="M33" s="47"/>
      <c r="N33" s="7"/>
      <c r="O33" s="48" t="s">
        <v>77</v>
      </c>
      <c r="P33" s="49"/>
      <c r="Q33" s="49"/>
      <c r="R33" s="49"/>
      <c r="S33" s="49"/>
      <c r="T33" s="49"/>
      <c r="U33" s="49"/>
      <c r="V33" s="49"/>
      <c r="W33" s="49"/>
      <c r="X33" s="50"/>
      <c r="Y33" s="51">
        <f>SUM(Y28:AD32)</f>
        <v>243.20099999999999</v>
      </c>
      <c r="Z33" s="51"/>
      <c r="AA33" s="51"/>
      <c r="AB33" s="51"/>
      <c r="AC33" s="51"/>
      <c r="AD33" s="52"/>
      <c r="AG33" s="28"/>
      <c r="AH33" s="28"/>
      <c r="AI33" s="28"/>
      <c r="AJ33" s="28"/>
      <c r="AK33" s="28"/>
    </row>
    <row r="34" spans="2:37" s="9" customFormat="1" ht="30" customHeight="1" thickTop="1" x14ac:dyDescent="0.2">
      <c r="B34" s="29" t="s">
        <v>57</v>
      </c>
      <c r="C34" s="46" t="s">
        <v>58</v>
      </c>
      <c r="D34" s="46"/>
      <c r="E34" s="46"/>
      <c r="F34" s="46"/>
      <c r="G34" s="46"/>
      <c r="H34" s="46"/>
      <c r="I34" s="47">
        <v>106.47221</v>
      </c>
      <c r="J34" s="47"/>
      <c r="K34" s="47"/>
      <c r="L34" s="47"/>
      <c r="M34" s="47"/>
      <c r="N34" s="7"/>
      <c r="O34" s="53" t="s">
        <v>78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G34" s="30"/>
      <c r="AH34" s="30"/>
      <c r="AI34" s="30"/>
      <c r="AJ34" s="30"/>
      <c r="AK34" s="30"/>
    </row>
    <row r="35" spans="2:37" s="9" customFormat="1" ht="30" customHeight="1" x14ac:dyDescent="0.2">
      <c r="B35" s="31" t="s">
        <v>59</v>
      </c>
      <c r="C35" s="56" t="s">
        <v>60</v>
      </c>
      <c r="D35" s="56"/>
      <c r="E35" s="56"/>
      <c r="F35" s="56"/>
      <c r="G35" s="56"/>
      <c r="H35" s="56"/>
      <c r="I35" s="57">
        <v>382.99034999999998</v>
      </c>
      <c r="J35" s="57"/>
      <c r="K35" s="57"/>
      <c r="L35" s="57"/>
      <c r="M35" s="57"/>
      <c r="O35" s="58" t="s">
        <v>87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61</v>
      </c>
      <c r="C36" s="46" t="s">
        <v>62</v>
      </c>
      <c r="D36" s="46"/>
      <c r="E36" s="46"/>
      <c r="F36" s="46"/>
      <c r="G36" s="46"/>
      <c r="H36" s="46"/>
      <c r="I36" s="47">
        <v>61.243000000000002</v>
      </c>
      <c r="J36" s="47"/>
      <c r="K36" s="47"/>
      <c r="L36" s="47"/>
      <c r="M36" s="47"/>
      <c r="N36" s="7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G36" s="30"/>
      <c r="AH36" s="30"/>
      <c r="AI36" s="30"/>
      <c r="AJ36" s="30"/>
      <c r="AK36" s="30"/>
    </row>
    <row r="37" spans="2:37" s="9" customFormat="1" ht="30" customHeight="1" x14ac:dyDescent="0.2">
      <c r="B37" s="29" t="s">
        <v>63</v>
      </c>
      <c r="C37" s="46" t="s">
        <v>64</v>
      </c>
      <c r="D37" s="46"/>
      <c r="E37" s="46"/>
      <c r="F37" s="46"/>
      <c r="G37" s="46"/>
      <c r="H37" s="46"/>
      <c r="I37" s="47">
        <v>69.305809999999994</v>
      </c>
      <c r="J37" s="47"/>
      <c r="K37" s="47"/>
      <c r="L37" s="47"/>
      <c r="M37" s="47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2:37" s="9" customFormat="1" ht="36" customHeight="1" x14ac:dyDescent="0.2">
      <c r="B38" s="32" t="s">
        <v>65</v>
      </c>
      <c r="C38" s="64" t="s">
        <v>79</v>
      </c>
      <c r="D38" s="64"/>
      <c r="E38" s="64"/>
      <c r="F38" s="64"/>
      <c r="G38" s="64"/>
      <c r="H38" s="64"/>
      <c r="I38" s="65">
        <v>21.495059999999999</v>
      </c>
      <c r="J38" s="65"/>
      <c r="K38" s="65"/>
      <c r="L38" s="65"/>
      <c r="M38" s="65"/>
      <c r="N38" s="7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2:37" s="9" customFormat="1" ht="36" customHeight="1" thickBot="1" x14ac:dyDescent="0.25">
      <c r="B39" s="32" t="s">
        <v>66</v>
      </c>
      <c r="C39" s="64" t="s">
        <v>80</v>
      </c>
      <c r="D39" s="64"/>
      <c r="E39" s="64"/>
      <c r="F39" s="64"/>
      <c r="G39" s="64"/>
      <c r="H39" s="64"/>
      <c r="I39" s="65">
        <v>28.16412</v>
      </c>
      <c r="J39" s="65"/>
      <c r="K39" s="65"/>
      <c r="L39" s="65"/>
      <c r="M39" s="65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30" customHeight="1" thickBot="1" x14ac:dyDescent="0.25">
      <c r="B40" s="66" t="s">
        <v>81</v>
      </c>
      <c r="C40" s="67"/>
      <c r="D40" s="67"/>
      <c r="E40" s="67"/>
      <c r="F40" s="67"/>
      <c r="G40" s="67"/>
      <c r="H40" s="68"/>
      <c r="I40" s="69">
        <f>I28+I29+I30+I38+I39</f>
        <v>3564.8687599999998</v>
      </c>
      <c r="J40" s="69"/>
      <c r="K40" s="69"/>
      <c r="L40" s="69"/>
      <c r="M40" s="70"/>
      <c r="N40" s="7"/>
      <c r="O40" s="61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3"/>
    </row>
    <row r="41" spans="2:37" s="33" customFormat="1" ht="10.5" customHeight="1" thickBot="1" x14ac:dyDescent="0.25"/>
    <row r="42" spans="2:37" s="33" customFormat="1" ht="18" customHeight="1" outlineLevel="1" thickBot="1" x14ac:dyDescent="0.25">
      <c r="B42" s="34">
        <v>5</v>
      </c>
      <c r="C42" s="37" t="s">
        <v>82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</row>
    <row r="43" spans="2:37" s="33" customFormat="1" ht="35.25" customHeight="1" outlineLevel="1" x14ac:dyDescent="0.2">
      <c r="B43" s="35" t="s">
        <v>83</v>
      </c>
      <c r="C43" s="39" t="s">
        <v>88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2:37" s="33" customFormat="1" ht="15" customHeight="1" outlineLevel="1" thickBot="1" x14ac:dyDescent="0.25">
      <c r="B44" s="36" t="s">
        <v>84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</row>
    <row r="45" spans="2:37" s="33" customFormat="1" ht="32.25" customHeight="1" x14ac:dyDescent="0.2">
      <c r="B45" s="45" t="s">
        <v>86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7:AD17"/>
    <mergeCell ref="B18:B19"/>
    <mergeCell ref="C18:F19"/>
    <mergeCell ref="G18:H19"/>
    <mergeCell ref="I18:T18"/>
    <mergeCell ref="U18:W18"/>
    <mergeCell ref="X18:AD19"/>
    <mergeCell ref="I19:O19"/>
    <mergeCell ref="P19:T19"/>
    <mergeCell ref="V19:W19"/>
    <mergeCell ref="C20:F20"/>
    <mergeCell ref="G20:H20"/>
    <mergeCell ref="I20:O20"/>
    <mergeCell ref="P20:T20"/>
    <mergeCell ref="V20:W20"/>
    <mergeCell ref="X20:AD20"/>
    <mergeCell ref="C21:F21"/>
    <mergeCell ref="G21:H21"/>
    <mergeCell ref="I21:O21"/>
    <mergeCell ref="P21:T21"/>
    <mergeCell ref="V21:W21"/>
    <mergeCell ref="X21:AD21"/>
    <mergeCell ref="C22:F22"/>
    <mergeCell ref="G22:H22"/>
    <mergeCell ref="I22:O22"/>
    <mergeCell ref="P22:T22"/>
    <mergeCell ref="V22:W22"/>
    <mergeCell ref="X22:AD22"/>
    <mergeCell ref="C23:F23"/>
    <mergeCell ref="G23:H23"/>
    <mergeCell ref="I23:O23"/>
    <mergeCell ref="P23:T23"/>
    <mergeCell ref="V23:W23"/>
    <mergeCell ref="X23:AD23"/>
    <mergeCell ref="C24:F24"/>
    <mergeCell ref="G24:H24"/>
    <mergeCell ref="I24:O24"/>
    <mergeCell ref="P24:T24"/>
    <mergeCell ref="V24:W24"/>
    <mergeCell ref="X24:AD24"/>
    <mergeCell ref="C25:F25"/>
    <mergeCell ref="G25:H25"/>
    <mergeCell ref="I25:O25"/>
    <mergeCell ref="P25:T25"/>
    <mergeCell ref="V25:W25"/>
    <mergeCell ref="X25:AD25"/>
    <mergeCell ref="C27:H27"/>
    <mergeCell ref="I27:M27"/>
    <mergeCell ref="O27:Q27"/>
    <mergeCell ref="R27:X27"/>
    <mergeCell ref="Y27:AD27"/>
    <mergeCell ref="C28:H28"/>
    <mergeCell ref="I28:M28"/>
    <mergeCell ref="O28:Q28"/>
    <mergeCell ref="R28:X28"/>
    <mergeCell ref="Y28:AD28"/>
    <mergeCell ref="C29:H29"/>
    <mergeCell ref="I29:M29"/>
    <mergeCell ref="O29:Q29"/>
    <mergeCell ref="R29:X29"/>
    <mergeCell ref="Y29:AD2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32:H32"/>
    <mergeCell ref="I32:M32"/>
    <mergeCell ref="O32:Q32"/>
    <mergeCell ref="R32:X32"/>
    <mergeCell ref="Y32:AD32"/>
    <mergeCell ref="C42:AD42"/>
    <mergeCell ref="C43:AD43"/>
    <mergeCell ref="C44:AD44"/>
    <mergeCell ref="B45:AD45"/>
    <mergeCell ref="C33:H33"/>
    <mergeCell ref="I33:M33"/>
    <mergeCell ref="O33:X33"/>
    <mergeCell ref="Y33:AD33"/>
    <mergeCell ref="C34:H34"/>
    <mergeCell ref="I34:M34"/>
    <mergeCell ref="O34:AD34"/>
    <mergeCell ref="C35:H35"/>
    <mergeCell ref="I35:M35"/>
    <mergeCell ref="O35:AD40"/>
    <mergeCell ref="C36:H36"/>
    <mergeCell ref="I36:M36"/>
    <mergeCell ref="C37:H37"/>
    <mergeCell ref="I37:M37"/>
    <mergeCell ref="C38:H38"/>
    <mergeCell ref="I38:M38"/>
    <mergeCell ref="C39:H39"/>
    <mergeCell ref="I39:M39"/>
    <mergeCell ref="B40:H40"/>
    <mergeCell ref="I40:M40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2018-02-21T10:24:40Z</cp:lastPrinted>
  <dcterms:modified xsi:type="dcterms:W3CDTF">2022-03-25T09:47:43Z</dcterms:modified>
</cp:coreProperties>
</file>