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80" windowWidth="16515" windowHeight="13170" tabRatio="0"/>
  </bookViews>
  <sheets>
    <sheet name="TDSheet" sheetId="1" r:id="rId1"/>
  </sheets>
  <definedNames>
    <definedName name="_xlnm.Print_Area" localSheetId="0">TDSheet!$A$1:$AD$44</definedName>
  </definedNames>
  <calcPr calcId="145621"/>
</workbook>
</file>

<file path=xl/calcChain.xml><?xml version="1.0" encoding="utf-8"?>
<calcChain xmlns="http://schemas.openxmlformats.org/spreadsheetml/2006/main">
  <c r="I29" i="1" l="1"/>
  <c r="T24" i="1" l="1"/>
  <c r="S24" i="1"/>
  <c r="Y32" i="1" l="1"/>
  <c r="I39" i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Q24" i="1" s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<sst xmlns="http://schemas.openxmlformats.org/spreadsheetml/2006/main" count="91" uniqueCount="89">
  <si>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</si>
  <si>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</si>
  <si>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50 Лет Октября,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</si>
  <si>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</si>
  <si>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</si>
  <si>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</si>
  <si>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</si>
  <si>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</si>
  <si>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</si>
  <si>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</si>
  <si>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</si>
  <si>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</si>
  <si>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</si>
  <si>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</si>
  <si>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</si>
  <si>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</si>
  <si>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</si>
  <si>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</si>
  <si>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</si>
  <si>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</si>
  <si>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</si>
  <si>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</si>
  <si>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</si>
  <si>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</si>
  <si>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</si>
  <si>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</si>
  <si>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</si>
  <si>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</si>
  <si>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</si>
  <si>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</si>
  <si>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</si>
  <si>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</si>
  <si>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</si>
  <si>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</si>
  <si>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</si>
  <si>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</si>
  <si>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</si>
  <si>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</si>
  <si>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</si>
  <si>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</si>
  <si>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</si>
  <si>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</si>
  <si>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</si>
  <si>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</si>
  <si>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</si>
  <si>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</si>
  <si>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</si>
  <si>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</si>
  <si>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</si>
  <si>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</si>
  <si>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</si>
  <si>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</si>
  <si>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</si>
  <si>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</si>
  <si>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</si>
  <si>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</si>
  <si>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</si>
  <si>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</si>
  <si>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</si>
  <si>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</si>
  <si>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</si>
  <si>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</si>
  <si>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</si>
  <si>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</si>
  <si>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</si>
  <si>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</si>
  <si>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</si>
  <si>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</si>
  <si>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</si>
  <si>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</si>
  <si>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</si>
  <si>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</si>
  <si>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</si>
  <si>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</si>
  <si>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</si>
  <si>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</si>
  <si>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</si>
  <si>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</si>
  <si>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</si>
  <si>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</si>
  <si>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</si>
  <si>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</si>
  <si>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</si>
  <si>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</si>
  <si>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</si>
  <si>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</si>
  <si>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</si>
  <si>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39,90
Ремонт деревянных конструкций -  шт. 8
Установка металлического козырька на подъезд - шт. 13
Ремонт системы ТВС (внутриквартирные) -  мп 2,80
Ремонт системы ТВС в подъезде -  мп 2,14
Ремонт системы ТВС (разводка) -  мп 5,50
Ремонт теплоизоляции трубопровода -  мп 15,50
Замена автоматических выключателей -  шт. 2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</si>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</sst>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3"/>
    <xf numFmtId="0" fontId="14" fillId="0" borderId="3"/>
    <xf numFmtId="0" fontId="2" fillId="0" borderId="3"/>
    <xf numFmtId="0" fontId="1" fillId="0" borderId="3"/>
    <xf numFmtId="0" fontId="15" fillId="0" borderId="3"/>
    <xf numFmtId="0" fontId="15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" fontId="4" fillId="0" borderId="25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32" xfId="0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10" fontId="8" fillId="0" borderId="3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1" fontId="7" fillId="0" borderId="46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3" xfId="0" applyFont="1" applyFill="1" applyBorder="1"/>
    <xf numFmtId="49" fontId="7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10" fillId="0" borderId="2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/>
    </xf>
    <xf numFmtId="49" fontId="10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wrapText="1"/>
    </xf>
    <xf numFmtId="165" fontId="8" fillId="0" borderId="37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1" fontId="5" fillId="0" borderId="15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166" fontId="7" fillId="0" borderId="34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166" fontId="7" fillId="0" borderId="39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/>
    </xf>
    <xf numFmtId="10" fontId="7" fillId="0" borderId="44" xfId="0" applyNumberFormat="1" applyFont="1" applyFill="1" applyBorder="1" applyAlignment="1">
      <alignment horizontal="center" vertical="center"/>
    </xf>
    <xf numFmtId="10" fontId="7" fillId="0" borderId="45" xfId="0" applyNumberFormat="1" applyFont="1" applyFill="1" applyBorder="1" applyAlignment="1">
      <alignment horizontal="center" vertical="center"/>
    </xf>
    <xf numFmtId="166" fontId="8" fillId="0" borderId="40" xfId="0" applyNumberFormat="1" applyFont="1" applyFill="1" applyBorder="1" applyAlignment="1">
      <alignment horizontal="center" vertical="center"/>
    </xf>
    <xf numFmtId="166" fontId="8" fillId="0" borderId="41" xfId="0" applyNumberFormat="1" applyFont="1" applyFill="1" applyBorder="1" applyAlignment="1">
      <alignment horizontal="center" vertical="center"/>
    </xf>
    <xf numFmtId="166" fontId="7" fillId="0" borderId="42" xfId="0" applyNumberFormat="1" applyFont="1" applyFill="1" applyBorder="1" applyAlignment="1">
      <alignment horizontal="center" vertical="center"/>
    </xf>
    <xf numFmtId="166" fontId="7" fillId="0" borderId="43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0" fontId="8" fillId="0" borderId="32" xfId="0" applyNumberFormat="1" applyFont="1" applyFill="1" applyBorder="1" applyAlignment="1">
      <alignment horizontal="center" vertical="center"/>
    </xf>
    <xf numFmtId="10" fontId="8" fillId="0" borderId="33" xfId="0" applyNumberFormat="1" applyFont="1" applyFill="1" applyBorder="1" applyAlignment="1">
      <alignment horizontal="center" vertical="center"/>
    </xf>
    <xf numFmtId="10" fontId="7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/>
    </xf>
    <xf numFmtId="1" fontId="7" fillId="0" borderId="51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left" vertical="center" wrapText="1"/>
    </xf>
    <xf numFmtId="166" fontId="7" fillId="0" borderId="54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165" fontId="8" fillId="0" borderId="35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166" fontId="10" fillId="0" borderId="15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/>
    </xf>
    <xf numFmtId="49" fontId="8" fillId="0" borderId="56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165" fontId="8" fillId="0" borderId="56" xfId="0" applyNumberFormat="1" applyFont="1" applyFill="1" applyBorder="1" applyAlignment="1">
      <alignment horizontal="center" vertical="center"/>
    </xf>
    <xf numFmtId="165" fontId="8" fillId="0" borderId="57" xfId="0" applyNumberFormat="1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166" fontId="7" fillId="0" borderId="61" xfId="0" applyNumberFormat="1" applyFont="1" applyFill="1" applyBorder="1" applyAlignment="1">
      <alignment horizontal="center" vertical="center"/>
    </xf>
    <xf numFmtId="166" fontId="7" fillId="0" borderId="62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 wrapText="1"/>
    </xf>
    <xf numFmtId="166" fontId="10" fillId="0" borderId="23" xfId="0" applyNumberFormat="1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2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vertical="center" wrapText="1"/>
    </xf>
    <xf numFmtId="166" fontId="7" fillId="0" borderId="48" xfId="0" applyNumberFormat="1" applyFont="1" applyFill="1" applyBorder="1" applyAlignment="1">
      <alignment horizontal="center" vertical="center" wrapText="1"/>
    </xf>
    <xf numFmtId="166" fontId="7" fillId="0" borderId="70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5"/>
    <cellStyle name="Обычный 3" xfId="1"/>
    <cellStyle name="Обычный 3 2" xfId="6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K44"/>
  <sheetViews>
    <sheetView tabSelected="1" topLeftCell="A22" zoomScaleNormal="100" zoomScaleSheetLayoutView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6.1640625" style="1" customWidth="1"/>
    <col min="20" max="20" width="4.332031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8214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1982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108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9</v>
      </c>
      <c r="P10" s="57"/>
      <c r="Q10" s="57"/>
      <c r="R10" s="57"/>
      <c r="S10" s="57"/>
      <c r="T10" s="57"/>
      <c r="U10" s="57"/>
      <c r="V10" s="57"/>
      <c r="W10" s="57"/>
      <c r="X10" s="59">
        <v>5713.2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10</v>
      </c>
      <c r="C11" s="57"/>
      <c r="D11" s="57"/>
      <c r="E11" s="57"/>
      <c r="F11" s="57"/>
      <c r="G11" s="57"/>
      <c r="H11" s="57"/>
      <c r="I11" s="58">
        <v>3</v>
      </c>
      <c r="J11" s="58"/>
      <c r="K11" s="58"/>
      <c r="L11" s="58"/>
      <c r="M11" s="58"/>
      <c r="N11" s="5"/>
      <c r="O11" s="57" t="s">
        <v>11</v>
      </c>
      <c r="P11" s="57"/>
      <c r="Q11" s="57"/>
      <c r="R11" s="57"/>
      <c r="S11" s="57"/>
      <c r="T11" s="57"/>
      <c r="U11" s="57"/>
      <c r="V11" s="57"/>
      <c r="W11" s="57"/>
      <c r="X11" s="60">
        <v>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12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5"/>
      <c r="O12" s="57" t="s">
        <v>13</v>
      </c>
      <c r="P12" s="57"/>
      <c r="Q12" s="57"/>
      <c r="R12" s="57"/>
      <c r="S12" s="57"/>
      <c r="T12" s="57"/>
      <c r="U12" s="57"/>
      <c r="V12" s="57"/>
      <c r="W12" s="57"/>
      <c r="X12" s="58">
        <v>0</v>
      </c>
      <c r="Y12" s="58"/>
      <c r="Z12" s="58"/>
      <c r="AA12" s="58"/>
      <c r="AB12" s="58"/>
      <c r="AC12" s="58"/>
      <c r="AD12" s="58"/>
    </row>
    <row r="13" spans="2:30" s="1" customFormat="1" ht="15" customHeight="1" x14ac:dyDescent="0.2">
      <c r="B13" s="61" t="s">
        <v>14</v>
      </c>
      <c r="C13" s="61"/>
      <c r="D13" s="61"/>
      <c r="E13" s="61"/>
      <c r="F13" s="61"/>
      <c r="G13" s="61"/>
      <c r="H13" s="61"/>
      <c r="I13" s="60" t="s">
        <v>15</v>
      </c>
      <c r="J13" s="60"/>
      <c r="K13" s="60"/>
      <c r="L13" s="60"/>
      <c r="M13" s="60"/>
      <c r="N13" s="8"/>
      <c r="O13" s="61" t="s">
        <v>16</v>
      </c>
      <c r="P13" s="61"/>
      <c r="Q13" s="61"/>
      <c r="R13" s="61"/>
      <c r="S13" s="61"/>
      <c r="T13" s="61"/>
      <c r="U13" s="61"/>
      <c r="V13" s="61"/>
      <c r="W13" s="61"/>
      <c r="X13" s="62">
        <f>899+1601.8</f>
        <v>2500.8000000000002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17</v>
      </c>
      <c r="C14" s="63"/>
      <c r="D14" s="63"/>
      <c r="E14" s="63"/>
      <c r="F14" s="63"/>
      <c r="G14" s="63"/>
      <c r="H14" s="63"/>
      <c r="I14" s="64" t="s">
        <v>18</v>
      </c>
      <c r="J14" s="64"/>
      <c r="K14" s="64"/>
      <c r="L14" s="64"/>
      <c r="M14" s="64"/>
      <c r="N14" s="6"/>
      <c r="O14" s="63" t="s">
        <v>19</v>
      </c>
      <c r="P14" s="63"/>
      <c r="Q14" s="63"/>
      <c r="R14" s="63"/>
      <c r="S14" s="63"/>
      <c r="T14" s="63"/>
      <c r="U14" s="63"/>
      <c r="V14" s="63"/>
      <c r="W14" s="63"/>
      <c r="X14" s="64">
        <v>236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21</v>
      </c>
      <c r="C17" s="69" t="s">
        <v>22</v>
      </c>
      <c r="D17" s="69"/>
      <c r="E17" s="69"/>
      <c r="F17" s="69"/>
      <c r="G17" s="69" t="s">
        <v>23</v>
      </c>
      <c r="H17" s="69"/>
      <c r="I17" s="69" t="s">
        <v>24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25</v>
      </c>
      <c r="V17" s="69"/>
      <c r="W17" s="71"/>
      <c r="X17" s="67" t="s">
        <v>68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69</v>
      </c>
      <c r="J18" s="73"/>
      <c r="K18" s="73"/>
      <c r="L18" s="73"/>
      <c r="M18" s="73"/>
      <c r="N18" s="73"/>
      <c r="O18" s="73"/>
      <c r="P18" s="73" t="s">
        <v>70</v>
      </c>
      <c r="Q18" s="73"/>
      <c r="R18" s="73"/>
      <c r="S18" s="73"/>
      <c r="T18" s="73"/>
      <c r="U18" s="12" t="s">
        <v>71</v>
      </c>
      <c r="V18" s="73" t="s">
        <v>72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26</v>
      </c>
      <c r="C19" s="75" t="s">
        <v>28</v>
      </c>
      <c r="D19" s="75"/>
      <c r="E19" s="75"/>
      <c r="F19" s="75"/>
      <c r="G19" s="76">
        <f>I19+P19+U19+V19</f>
        <v>2773.95</v>
      </c>
      <c r="H19" s="76"/>
      <c r="I19" s="78">
        <v>2037.01</v>
      </c>
      <c r="J19" s="78"/>
      <c r="K19" s="78"/>
      <c r="L19" s="78"/>
      <c r="M19" s="78"/>
      <c r="N19" s="78"/>
      <c r="O19" s="78"/>
      <c r="P19" s="78">
        <v>736.94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46.9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27</v>
      </c>
      <c r="C20" s="77" t="s">
        <v>30</v>
      </c>
      <c r="D20" s="77"/>
      <c r="E20" s="77"/>
      <c r="F20" s="77"/>
      <c r="G20" s="76">
        <f t="shared" ref="G20:G23" si="0">I20+P20+U20+V20</f>
        <v>4584.47</v>
      </c>
      <c r="H20" s="76"/>
      <c r="I20" s="82">
        <v>4584.47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17.152999999999999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29</v>
      </c>
      <c r="C21" s="77" t="s">
        <v>32</v>
      </c>
      <c r="D21" s="77"/>
      <c r="E21" s="77"/>
      <c r="F21" s="77"/>
      <c r="G21" s="76">
        <f t="shared" si="0"/>
        <v>4509.7400000000007</v>
      </c>
      <c r="H21" s="76"/>
      <c r="I21" s="82">
        <f>I19+I20-I22</f>
        <v>4458.9900000000007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50.75</v>
      </c>
      <c r="Q21" s="82">
        <f>P19+Q20-Q22</f>
        <v>736.94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28.754999999999999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31</v>
      </c>
      <c r="C22" s="77" t="s">
        <v>34</v>
      </c>
      <c r="D22" s="77"/>
      <c r="E22" s="77"/>
      <c r="F22" s="77"/>
      <c r="G22" s="76">
        <f t="shared" si="0"/>
        <v>2848.68</v>
      </c>
      <c r="H22" s="76"/>
      <c r="I22" s="82">
        <v>2162.4899999999998</v>
      </c>
      <c r="J22" s="82"/>
      <c r="K22" s="82"/>
      <c r="L22" s="82"/>
      <c r="M22" s="82"/>
      <c r="N22" s="82"/>
      <c r="O22" s="82"/>
      <c r="P22" s="82">
        <v>686.19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35.298000000000002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33</v>
      </c>
      <c r="C23" s="77" t="s">
        <v>36</v>
      </c>
      <c r="D23" s="77"/>
      <c r="E23" s="77"/>
      <c r="F23" s="77"/>
      <c r="G23" s="76">
        <f t="shared" si="0"/>
        <v>74.729999999999791</v>
      </c>
      <c r="H23" s="76"/>
      <c r="I23" s="82">
        <f>I22-I19</f>
        <v>125.47999999999979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-50.75</v>
      </c>
      <c r="Q23" s="82">
        <f>Q22-P19</f>
        <v>-736.94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-11.601999999999997</v>
      </c>
      <c r="Y23" s="93">
        <f t="shared" ref="Y23" si="5">Y22-Y19</f>
        <v>0</v>
      </c>
      <c r="Z23" s="93"/>
      <c r="AA23" s="93">
        <f>AA22-X19</f>
        <v>-46.9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35</v>
      </c>
      <c r="C24" s="87" t="s">
        <v>37</v>
      </c>
      <c r="D24" s="87"/>
      <c r="E24" s="87"/>
      <c r="F24" s="87"/>
      <c r="G24" s="88">
        <f>G21/G20</f>
        <v>0.9836993152970791</v>
      </c>
      <c r="H24" s="89"/>
      <c r="I24" s="95">
        <f>I21/I20</f>
        <v>0.97262933337986734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>
        <v>0</v>
      </c>
      <c r="Q24" s="95" t="e">
        <f>Q21/Q20%</f>
        <v>#DIV/0!</v>
      </c>
      <c r="R24" s="95"/>
      <c r="S24" s="95" t="e">
        <f t="shared" ref="S24" si="9">S21/S20%</f>
        <v>#DIV/0!</v>
      </c>
      <c r="T24" s="95" t="e">
        <f>T21/T20%</f>
        <v>#DIV/0!</v>
      </c>
      <c r="U24" s="18"/>
      <c r="V24" s="95"/>
      <c r="W24" s="96"/>
      <c r="X24" s="97">
        <f>X21/X20</f>
        <v>1.6763831399755145</v>
      </c>
      <c r="Y24" s="98" t="e">
        <f t="shared" ref="Y24" si="10">Y21/Y20%</f>
        <v>#DIV/0!</v>
      </c>
      <c r="Z24" s="98"/>
      <c r="AA24" s="98">
        <v>0</v>
      </c>
      <c r="AB24" s="98"/>
      <c r="AC24" s="98" t="e">
        <f t="shared" ref="AC24" si="11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69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73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9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1153.7734700000001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16.388000000000002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74</v>
      </c>
      <c r="D28" s="37"/>
      <c r="E28" s="37"/>
      <c r="F28" s="37"/>
      <c r="G28" s="37"/>
      <c r="H28" s="37"/>
      <c r="I28" s="38">
        <v>308.38359000000003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20.475000000000001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75</v>
      </c>
      <c r="D29" s="37"/>
      <c r="E29" s="37"/>
      <c r="F29" s="37"/>
      <c r="G29" s="37"/>
      <c r="H29" s="37"/>
      <c r="I29" s="38">
        <f>I30+I31+I32+I33+I34+I35+I36</f>
        <v>1641.6875200000002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2.2949999999999999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4" t="s">
        <v>76</v>
      </c>
      <c r="D30" s="114"/>
      <c r="E30" s="114"/>
      <c r="F30" s="114"/>
      <c r="G30" s="114"/>
      <c r="H30" s="114"/>
      <c r="I30" s="115">
        <v>411.38767000000001</v>
      </c>
      <c r="J30" s="115"/>
      <c r="K30" s="115"/>
      <c r="L30" s="115"/>
      <c r="M30" s="115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10.922000000000001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4" t="s">
        <v>52</v>
      </c>
      <c r="D31" s="114"/>
      <c r="E31" s="114"/>
      <c r="F31" s="114"/>
      <c r="G31" s="114"/>
      <c r="H31" s="114"/>
      <c r="I31" s="115">
        <v>329.31144</v>
      </c>
      <c r="J31" s="115"/>
      <c r="K31" s="115"/>
      <c r="L31" s="115"/>
      <c r="M31" s="115"/>
      <c r="N31" s="7"/>
      <c r="O31" s="116" t="s">
        <v>53</v>
      </c>
      <c r="P31" s="117"/>
      <c r="Q31" s="117"/>
      <c r="R31" s="118" t="s">
        <v>57</v>
      </c>
      <c r="S31" s="118"/>
      <c r="T31" s="118"/>
      <c r="U31" s="118"/>
      <c r="V31" s="118"/>
      <c r="W31" s="118"/>
      <c r="X31" s="118"/>
      <c r="Y31" s="119">
        <v>224.65299999999999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4" t="s">
        <v>56</v>
      </c>
      <c r="D32" s="114"/>
      <c r="E32" s="114"/>
      <c r="F32" s="114"/>
      <c r="G32" s="114"/>
      <c r="H32" s="114"/>
      <c r="I32" s="115">
        <v>52.557079999999999</v>
      </c>
      <c r="J32" s="115"/>
      <c r="K32" s="115"/>
      <c r="L32" s="115"/>
      <c r="M32" s="115"/>
      <c r="N32" s="7"/>
      <c r="O32" s="129" t="s">
        <v>77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274.733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4" t="s">
        <v>59</v>
      </c>
      <c r="D33" s="114"/>
      <c r="E33" s="114"/>
      <c r="F33" s="114"/>
      <c r="G33" s="114"/>
      <c r="H33" s="114"/>
      <c r="I33" s="115">
        <v>241.14481000000001</v>
      </c>
      <c r="J33" s="115"/>
      <c r="K33" s="115"/>
      <c r="L33" s="115"/>
      <c r="M33" s="115"/>
      <c r="N33" s="7"/>
      <c r="O33" s="134" t="s">
        <v>78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2" t="s">
        <v>61</v>
      </c>
      <c r="D34" s="132"/>
      <c r="E34" s="132"/>
      <c r="F34" s="132"/>
      <c r="G34" s="132"/>
      <c r="H34" s="132"/>
      <c r="I34" s="133">
        <v>464.92613</v>
      </c>
      <c r="J34" s="133"/>
      <c r="K34" s="133"/>
      <c r="L34" s="133"/>
      <c r="M34" s="133"/>
      <c r="O34" s="137" t="s">
        <v>87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4" t="s">
        <v>63</v>
      </c>
      <c r="D35" s="114"/>
      <c r="E35" s="114"/>
      <c r="F35" s="114"/>
      <c r="G35" s="114"/>
      <c r="H35" s="114"/>
      <c r="I35" s="115">
        <v>80.245949999999993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4" t="s">
        <v>65</v>
      </c>
      <c r="D36" s="114"/>
      <c r="E36" s="114"/>
      <c r="F36" s="114"/>
      <c r="G36" s="114"/>
      <c r="H36" s="114"/>
      <c r="I36" s="115">
        <v>62.114440000000002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66</v>
      </c>
      <c r="C37" s="143" t="s">
        <v>79</v>
      </c>
      <c r="D37" s="143"/>
      <c r="E37" s="143"/>
      <c r="F37" s="143"/>
      <c r="G37" s="143"/>
      <c r="H37" s="143"/>
      <c r="I37" s="144">
        <v>36.321689999999997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67</v>
      </c>
      <c r="C38" s="143" t="s">
        <v>80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81</v>
      </c>
      <c r="C39" s="146"/>
      <c r="D39" s="146"/>
      <c r="E39" s="146"/>
      <c r="F39" s="146"/>
      <c r="G39" s="146"/>
      <c r="H39" s="147"/>
      <c r="I39" s="148">
        <f>I27+I28+I29+I37+I38</f>
        <v>3140.1662700000002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15.75" customHeight="1" outlineLevel="1" x14ac:dyDescent="0.2">
      <c r="B42" s="35" t="s">
        <v>83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84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ht="28.5" customHeight="1" x14ac:dyDescent="0.2">
      <c r="B44" s="126" t="s">
        <v>86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Y28:AD28"/>
    <mergeCell ref="R28:X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8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2020-03-16T10:34:45Z</cp:lastPrinted>
  <dcterms:modified xsi:type="dcterms:W3CDTF">2022-03-25T09:51:21Z</dcterms:modified>
</cp:coreProperties>
</file>