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4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I29" i="1" l="1"/>
  <c r="Y32" i="1" l="1"/>
  <c r="I39" i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<sst xmlns="http://schemas.openxmlformats.org/spreadsheetml/2006/main" count="92" uniqueCount="90">
  <si>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</si>
  <si>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</si>
  <si>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д.35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</si>
  <si>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</si>
  <si>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</si>
  <si>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</si>
  <si>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</si>
  <si>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</si>
  <si>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</si>
  <si>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</si>
  <si>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</si>
  <si>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</si>
  <si>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</si>
  <si>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</si>
  <si>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</si>
  <si>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</si>
  <si>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</si>
  <si>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</si>
  <si>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</si>
  <si>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</si>
  <si>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</si>
  <si>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</si>
  <si>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</si>
  <si>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</si>
  <si>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</si>
  <si>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</si>
  <si>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</si>
  <si>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</si>
  <si>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</si>
  <si>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</si>
  <si>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</si>
  <si>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</si>
  <si>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</si>
  <si>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</si>
  <si>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</si>
  <si>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</si>
  <si>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</si>
  <si>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</si>
  <si>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</si>
  <si>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</si>
  <si>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</si>
  <si>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</si>
  <si>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</si>
  <si>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</si>
  <si>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</si>
  <si>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</si>
  <si>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</si>
  <si>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</si>
  <si>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</si>
  <si>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</si>
  <si>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</si>
  <si>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</si>
  <si>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</si>
  <si>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</si>
  <si>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</si>
  <si>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</si>
  <si>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</si>
  <si>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</si>
  <si>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</si>
  <si>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</si>
  <si>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</si>
  <si>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</si>
  <si>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</si>
  <si>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</si>
  <si>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</si>
  <si>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</si>
  <si>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</si>
  <si>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</si>
  <si>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</si>
  <si>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</si>
  <si>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</si>
  <si>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</si>
  <si>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</si>
  <si>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</si>
  <si>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</si>
  <si>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</si>
  <si>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</si>
  <si>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</si>
  <si>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</si>
  <si>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</si>
  <si>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</si>
  <si>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</si>
  <si>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</si>
  <si>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</si>
  <si>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</si>
  <si>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</si>
  <si>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</si>
  <si>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</si>
  <si>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 15
Ремонт деревянных конструкций -  шт 5
Ремонт системы ТВС (внутриквартирные) -  мп 26,31
Ремонт системы ТВС в подъезде -  мп 2,07
Ремонт системы ТВС (разводка) -  мп 17
Ремонт теплоизоляции трубопровода -  мп 62,50
Замена неисправных участков эл/сети -  мп 138
Замена автоматических выключателей -  шт 8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</si>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</sst>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664062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13367.400000000001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1982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128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7414.4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59">
        <v>1270.7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15</v>
      </c>
      <c r="C13" s="61"/>
      <c r="D13" s="61"/>
      <c r="E13" s="61"/>
      <c r="F13" s="61"/>
      <c r="G13" s="61"/>
      <c r="H13" s="61"/>
      <c r="I13" s="58" t="s">
        <v>16</v>
      </c>
      <c r="J13" s="58"/>
      <c r="K13" s="58"/>
      <c r="L13" s="58"/>
      <c r="M13" s="58"/>
      <c r="N13" s="8"/>
      <c r="O13" s="61" t="s">
        <v>17</v>
      </c>
      <c r="P13" s="61"/>
      <c r="Q13" s="61"/>
      <c r="R13" s="61"/>
      <c r="S13" s="61"/>
      <c r="T13" s="61"/>
      <c r="U13" s="61"/>
      <c r="V13" s="61"/>
      <c r="W13" s="61"/>
      <c r="X13" s="62">
        <f>1767+2915.3</f>
        <v>4682.3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6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231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2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27</v>
      </c>
      <c r="C19" s="75" t="s">
        <v>29</v>
      </c>
      <c r="D19" s="75"/>
      <c r="E19" s="75"/>
      <c r="F19" s="75"/>
      <c r="G19" s="76">
        <f>I19+P19+U19+V19</f>
        <v>1709.92</v>
      </c>
      <c r="H19" s="76"/>
      <c r="I19" s="78">
        <v>1487.56</v>
      </c>
      <c r="J19" s="78"/>
      <c r="K19" s="78"/>
      <c r="L19" s="78"/>
      <c r="M19" s="78"/>
      <c r="N19" s="78"/>
      <c r="O19" s="78"/>
      <c r="P19" s="78">
        <v>222.36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64.397999999999996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28</v>
      </c>
      <c r="C20" s="77" t="s">
        <v>31</v>
      </c>
      <c r="D20" s="77"/>
      <c r="E20" s="77"/>
      <c r="F20" s="77"/>
      <c r="G20" s="76">
        <f t="shared" ref="G20:G23" si="0">I20+P20+U20+V20</f>
        <v>7136.4870000000001</v>
      </c>
      <c r="H20" s="76"/>
      <c r="I20" s="82">
        <v>6038.5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1097.9870000000001</v>
      </c>
      <c r="V20" s="82">
        <v>0</v>
      </c>
      <c r="W20" s="83"/>
      <c r="X20" s="84">
        <v>23.196000000000002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30</v>
      </c>
      <c r="C21" s="77" t="s">
        <v>33</v>
      </c>
      <c r="D21" s="77"/>
      <c r="E21" s="77"/>
      <c r="F21" s="77"/>
      <c r="G21" s="76">
        <f t="shared" si="0"/>
        <v>6431.2679999999991</v>
      </c>
      <c r="H21" s="76"/>
      <c r="I21" s="82">
        <f>I19+I20-I22</f>
        <v>5716.2199999999993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4.5</v>
      </c>
      <c r="Q21" s="82">
        <f>P19+Q20-Q22</f>
        <v>222.36</v>
      </c>
      <c r="R21" s="82"/>
      <c r="S21" s="82">
        <f t="shared" ref="S21" si="1">S19+S20-S22</f>
        <v>0</v>
      </c>
      <c r="T21" s="82">
        <f>T19+T20-T22</f>
        <v>0</v>
      </c>
      <c r="U21" s="15">
        <v>710.548</v>
      </c>
      <c r="V21" s="82">
        <f>V19+V20-V22</f>
        <v>0</v>
      </c>
      <c r="W21" s="83">
        <f>W19+W20-W22</f>
        <v>0</v>
      </c>
      <c r="X21" s="84">
        <v>39.085000000000001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32</v>
      </c>
      <c r="C22" s="77" t="s">
        <v>35</v>
      </c>
      <c r="D22" s="77"/>
      <c r="E22" s="77"/>
      <c r="F22" s="77"/>
      <c r="G22" s="76">
        <f t="shared" si="0"/>
        <v>2415.1390000000001</v>
      </c>
      <c r="H22" s="76"/>
      <c r="I22" s="82">
        <v>1809.84</v>
      </c>
      <c r="J22" s="82"/>
      <c r="K22" s="82"/>
      <c r="L22" s="82"/>
      <c r="M22" s="82"/>
      <c r="N22" s="82"/>
      <c r="O22" s="82"/>
      <c r="P22" s="82">
        <v>217.86</v>
      </c>
      <c r="Q22" s="82"/>
      <c r="R22" s="82"/>
      <c r="S22" s="82"/>
      <c r="T22" s="82"/>
      <c r="U22" s="15">
        <f>U19+U20-U21</f>
        <v>387.43900000000008</v>
      </c>
      <c r="V22" s="82">
        <v>0</v>
      </c>
      <c r="W22" s="83"/>
      <c r="X22" s="84">
        <f>X19+X20-X21</f>
        <v>48.508999999999993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34</v>
      </c>
      <c r="C23" s="77" t="s">
        <v>37</v>
      </c>
      <c r="D23" s="77"/>
      <c r="E23" s="77"/>
      <c r="F23" s="77"/>
      <c r="G23" s="76">
        <f t="shared" si="0"/>
        <v>705.21900000000005</v>
      </c>
      <c r="H23" s="76"/>
      <c r="I23" s="82">
        <f>I22-I19</f>
        <v>322.27999999999997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-4.5</v>
      </c>
      <c r="Q23" s="82">
        <f>Q22-P19</f>
        <v>-222.36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387.43900000000008</v>
      </c>
      <c r="V23" s="90">
        <f>V22-V19</f>
        <v>0</v>
      </c>
      <c r="W23" s="91">
        <f>W22-W19</f>
        <v>0</v>
      </c>
      <c r="X23" s="92">
        <f>X22-X19</f>
        <v>-15.889000000000003</v>
      </c>
      <c r="Y23" s="93">
        <f t="shared" ref="Y23" si="5">Y22-Y19</f>
        <v>0</v>
      </c>
      <c r="Z23" s="93"/>
      <c r="AA23" s="93">
        <f>AA22-X19</f>
        <v>-64.397999999999996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36</v>
      </c>
      <c r="C24" s="87" t="s">
        <v>38</v>
      </c>
      <c r="D24" s="87"/>
      <c r="E24" s="87"/>
      <c r="F24" s="87"/>
      <c r="G24" s="88">
        <f>G21/G20</f>
        <v>0.90118121142797558</v>
      </c>
      <c r="H24" s="89"/>
      <c r="I24" s="95">
        <f>I21/I20</f>
        <v>0.94662912975076585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U21/U20</f>
        <v>0.6471369879606953</v>
      </c>
      <c r="V24" s="95"/>
      <c r="W24" s="96"/>
      <c r="X24" s="97">
        <f>X21/X20</f>
        <v>1.6849887911708914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6.7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1546.63075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27.689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75</v>
      </c>
      <c r="D28" s="37"/>
      <c r="E28" s="37"/>
      <c r="F28" s="37"/>
      <c r="G28" s="37"/>
      <c r="H28" s="37"/>
      <c r="I28" s="38">
        <v>464.47131000000002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34.594999999999999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76</v>
      </c>
      <c r="D29" s="37"/>
      <c r="E29" s="37"/>
      <c r="F29" s="37"/>
      <c r="G29" s="37"/>
      <c r="H29" s="37"/>
      <c r="I29" s="38">
        <f>I30+I31+I32+I33+I34+I35+I36</f>
        <v>2020.1996400000003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3.879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4" t="s">
        <v>77</v>
      </c>
      <c r="D30" s="114"/>
      <c r="E30" s="114"/>
      <c r="F30" s="114"/>
      <c r="G30" s="114"/>
      <c r="H30" s="114"/>
      <c r="I30" s="115">
        <v>522.82113000000004</v>
      </c>
      <c r="J30" s="115"/>
      <c r="K30" s="115"/>
      <c r="L30" s="115"/>
      <c r="M30" s="115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18.454999999999998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4" t="s">
        <v>53</v>
      </c>
      <c r="D31" s="114"/>
      <c r="E31" s="114"/>
      <c r="F31" s="114"/>
      <c r="G31" s="114"/>
      <c r="H31" s="114"/>
      <c r="I31" s="115">
        <v>439.08192000000003</v>
      </c>
      <c r="J31" s="115"/>
      <c r="K31" s="115"/>
      <c r="L31" s="115"/>
      <c r="M31" s="115"/>
      <c r="N31" s="7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359.15899999999999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4" t="s">
        <v>57</v>
      </c>
      <c r="D32" s="114"/>
      <c r="E32" s="114"/>
      <c r="F32" s="114"/>
      <c r="G32" s="114"/>
      <c r="H32" s="114"/>
      <c r="I32" s="115">
        <v>57.136670000000002</v>
      </c>
      <c r="J32" s="115"/>
      <c r="K32" s="115"/>
      <c r="L32" s="115"/>
      <c r="M32" s="115"/>
      <c r="N32" s="7"/>
      <c r="O32" s="129" t="s">
        <v>78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443.77699999999999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4" t="s">
        <v>60</v>
      </c>
      <c r="D33" s="114"/>
      <c r="E33" s="114"/>
      <c r="F33" s="114"/>
      <c r="G33" s="114"/>
      <c r="H33" s="114"/>
      <c r="I33" s="115">
        <v>237.57676000000001</v>
      </c>
      <c r="J33" s="115"/>
      <c r="K33" s="115"/>
      <c r="L33" s="115"/>
      <c r="M33" s="115"/>
      <c r="N33" s="7"/>
      <c r="O33" s="134" t="s">
        <v>79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2" t="s">
        <v>62</v>
      </c>
      <c r="D34" s="132"/>
      <c r="E34" s="132"/>
      <c r="F34" s="132"/>
      <c r="G34" s="132"/>
      <c r="H34" s="132"/>
      <c r="I34" s="133">
        <v>613.02800999999999</v>
      </c>
      <c r="J34" s="133"/>
      <c r="K34" s="133"/>
      <c r="L34" s="133"/>
      <c r="M34" s="133"/>
      <c r="O34" s="137" t="s">
        <v>88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4" t="s">
        <v>64</v>
      </c>
      <c r="D35" s="114"/>
      <c r="E35" s="114"/>
      <c r="F35" s="114"/>
      <c r="G35" s="114"/>
      <c r="H35" s="114"/>
      <c r="I35" s="115">
        <v>78.85821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4" t="s">
        <v>66</v>
      </c>
      <c r="D36" s="114"/>
      <c r="E36" s="114"/>
      <c r="F36" s="114"/>
      <c r="G36" s="114"/>
      <c r="H36" s="114"/>
      <c r="I36" s="115">
        <v>71.696939999999998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67</v>
      </c>
      <c r="C37" s="143" t="s">
        <v>80</v>
      </c>
      <c r="D37" s="143"/>
      <c r="E37" s="143"/>
      <c r="F37" s="143"/>
      <c r="G37" s="143"/>
      <c r="H37" s="143"/>
      <c r="I37" s="144">
        <v>53.195489999999999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68</v>
      </c>
      <c r="C38" s="143" t="s">
        <v>81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82</v>
      </c>
      <c r="C39" s="146"/>
      <c r="D39" s="146"/>
      <c r="E39" s="146"/>
      <c r="F39" s="146"/>
      <c r="G39" s="146"/>
      <c r="H39" s="147"/>
      <c r="I39" s="148">
        <f>I27+I28+I29+I37+I38</f>
        <v>4084.4971900000005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21.75" customHeight="1" outlineLevel="1" x14ac:dyDescent="0.2">
      <c r="B42" s="35" t="s">
        <v>84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3" customFormat="1" ht="32.25" customHeight="1" x14ac:dyDescent="0.2">
      <c r="B44" s="126" t="s">
        <v>87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2018-02-13T04:52:04Z</cp:lastPrinted>
  <dcterms:modified xsi:type="dcterms:W3CDTF">2022-03-26T03:40:12Z</dcterms:modified>
</cp:coreProperties>
</file>